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D60B59A4-A25D-4BA6-9D71-9B7CC8596745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22" l="1"/>
  <c r="F12" i="22" s="1"/>
  <c r="E11" i="22"/>
  <c r="E12" i="22" s="1"/>
  <c r="D11" i="22"/>
  <c r="D12" i="22" s="1"/>
  <c r="L91" i="16"/>
  <c r="M91" i="16"/>
  <c r="N91" i="16"/>
  <c r="L55" i="16"/>
  <c r="M55" i="16"/>
  <c r="N55" i="16"/>
  <c r="L49" i="16"/>
  <c r="M49" i="16"/>
  <c r="N49" i="16"/>
  <c r="L43" i="16"/>
  <c r="M43" i="16"/>
  <c r="N43" i="16"/>
  <c r="L31" i="16"/>
  <c r="M31" i="16"/>
  <c r="N31" i="16"/>
  <c r="L26" i="16"/>
  <c r="M26" i="16"/>
  <c r="N26" i="16"/>
  <c r="L18" i="16"/>
  <c r="M18" i="16"/>
  <c r="N18" i="16"/>
  <c r="L72" i="16"/>
  <c r="M72" i="16"/>
  <c r="N72" i="16"/>
  <c r="L65" i="16"/>
  <c r="M65" i="16"/>
  <c r="N65" i="16"/>
  <c r="L62" i="16" l="1"/>
  <c r="M62" i="16"/>
  <c r="N62" i="16"/>
  <c r="L84" i="16"/>
  <c r="M84" i="16"/>
  <c r="N84" i="16"/>
  <c r="L75" i="16"/>
  <c r="M75" i="16"/>
  <c r="N75" i="16"/>
  <c r="L22" i="16" l="1"/>
  <c r="L56" i="16" s="1"/>
  <c r="M22" i="16"/>
  <c r="M56" i="16" s="1"/>
  <c r="N22" i="16"/>
  <c r="N56" i="16" s="1"/>
  <c r="L68" i="16"/>
  <c r="M68" i="16"/>
  <c r="N68" i="16"/>
  <c r="L81" i="16"/>
  <c r="M81" i="16"/>
  <c r="N81" i="16"/>
  <c r="L94" i="16"/>
  <c r="M94" i="16"/>
  <c r="N94" i="16"/>
  <c r="L97" i="16"/>
  <c r="M97" i="16"/>
  <c r="N97" i="16"/>
  <c r="L76" i="16" l="1"/>
  <c r="M76" i="16"/>
  <c r="N76" i="16"/>
  <c r="N98" i="16"/>
  <c r="M98" i="16"/>
  <c r="L98" i="16"/>
  <c r="L99" i="16" l="1"/>
  <c r="M99" i="16"/>
  <c r="N99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<sst xmlns="http://schemas.openxmlformats.org/spreadsheetml/2006/main" count="508" uniqueCount="324">
  <si>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</si>
  <si>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</si>
  <si>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</si>
  <si>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</si>
  <si>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</si>
  <si>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</si>
  <si>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</si>
  <si>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</si>
  <si>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</si>
  <si>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</si>
  <si>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</si>
  <si>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</si>
  <si>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</si>
  <si>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</si>
  <si>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</si>
  <si>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</si>
  <si>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</si>
  <si>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</si>
  <si>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</si>
  <si>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</si>
  <si>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</si>
  <si>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</si>
  <si>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</si>
  <si>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</si>
  <si>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</si>
  <si>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</si>
  <si>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</si>
  <si>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</si>
  <si>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</si>
  <si>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</si>
  <si>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</si>
  <si>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</si>
  <si>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</si>
  <si>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</si>
  <si>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</si>
  <si>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</si>
  <si>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</si>
  <si>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</si>
  <si>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</si>
  <si>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</si>
  <si>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</si>
  <si>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</si>
  <si>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</si>
  <si>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</si>
  <si>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</si>
  <si>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</si>
  <si>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</si>
  <si>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</si>
  <si>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</si>
  <si>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</si>
  <si>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</si>
  <si>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</si>
  <si>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</si>
  <si>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</si>
  <si>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</si>
  <si>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</si>
  <si>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</si>
  <si>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</si>
  <si>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</si>
  <si>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</si>
  <si>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</si>
  <si>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</si>
  <si>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</si>
  <si>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</si>
  <si>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</si>
  <si>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</si>
  <si>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</si>
  <si>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</si>
  <si>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</si>
  <si>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</si>
  <si>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</si>
  <si>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</si>
  <si>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</si>
  <si>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</si>
  <si>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</si>
  <si>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</si>
  <si>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</si>
  <si>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</si>
  <si>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</si>
  <si>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</si>
  <si>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</si>
  <si>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</si>
  <si>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</si>
  <si>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</si>
  <si>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</si>
  <si>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</si>
  <si>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</si>
  <si>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</si>
  <si>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</si>
  <si>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</si>
  <si>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</si>
  <si>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</si>
  <si>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</si>
  <si>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</si>
  <si>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</si>
  <si>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</si>
  <si>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</si>
  <si>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</si>
  <si>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</si>
  <si>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</si>
  <si>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</si>
  <si>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</si>
  <si>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</si>
  <si>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</si>
  <si>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</si>
  <si>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</si>
  <si>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</si>
  <si>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</si>
  <si>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</si>
  <si>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</si>
  <si>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</si>
  <si>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</si>
  <si>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</si>
  <si>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</si>
  <si>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</si>
  <si>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</si>
  <si>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</si>
  <si>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</si>
  <si>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</si>
  <si>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</si>
  <si>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</si>
  <si>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</si>
  <si>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</si>
  <si>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</si>
  <si>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</si>
  <si>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</si>
  <si>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</si>
  <si>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</si>
  <si>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</si>
  <si>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</si>
  <si>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</si>
  <si>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</si>
  <si>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</si>
  <si>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</si>
  <si>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</si>
  <si>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</si>
  <si>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</si>
  <si>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</si>
  <si>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</si>
  <si>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</si>
  <si>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</si>
  <si>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</si>
  <si>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</si>
  <si>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</si>
  <si>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</si>
  <si>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</si>
  <si>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</si>
  <si>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</si>
  <si>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</si>
  <si>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</si>
  <si>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</si>
  <si>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</si>
  <si>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</si>
  <si>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</si>
  <si>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</si>
  <si>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</si>
  <si>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</si>
  <si>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</si>
  <si>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</si>
  <si>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</si>
  <si>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</si>
  <si>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</si>
  <si>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</si>
  <si>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</si>
  <si>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</si>
  <si>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</si>
  <si>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</si>
  <si>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</si>
  <si>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</si>
  <si>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</si>
  <si>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</si>
  <si>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</si>
  <si>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</si>
  <si>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</si>
  <si>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</si>
  <si>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</si>
  <si>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</si>
  <si>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</si>
  <si>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</si>
  <si>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</si>
  <si>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</si>
  <si>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</si>
  <si>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</si>
  <si>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</si>
  <si>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</si>
  <si>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</si>
  <si>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</si>
  <si>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</si>
  <si>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</si>
  <si>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</si>
  <si>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</si>
  <si>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</si>
  <si>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</si>
  <si>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</si>
  <si>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</si>
  <si>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</si>
  <si>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</si>
  <si>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</si>
  <si>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</si>
  <si>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</si>
  <si>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</si>
  <si>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</si>
  <si>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</si>
  <si>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</si>
  <si>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</si>
  <si>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</si>
  <si>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</si>
  <si>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</si>
  <si>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</si>
  <si>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</si>
  <si>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</si>
  <si>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</si>
  <si>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</si>
  <si>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</si>
  <si>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</si>
  <si>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</si>
  <si>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</si>
  <si>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</si>
  <si>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</si>
  <si>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</si>
  <si>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</si>
  <si>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</si>
  <si>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</si>
  <si>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</si>
  <si>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</si>
  <si>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</si>
  <si>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</si>
  <si>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</si>
  <si>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</si>
  <si>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</si>
  <si>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</si>
  <si>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</si>
  <si>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</si>
  <si>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</si>
  <si>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</si>
  <si>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</si>
  <si>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</si>
  <si>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</si>
  <si>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</si>
  <si>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</si>
  <si>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</si>
  <si>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</si>
  <si>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</si>
  <si>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</si>
  <si>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</si>
  <si>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</si>
  <si>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</si>
  <si>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</si>
  <si>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</si>
  <si>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</si>
  <si>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</si>
  <si>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</si>
  <si>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</si>
  <si>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</si>
  <si>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</si>
  <si>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</si>
  <si>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</si>
  <si>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</si>
  <si>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</si>
  <si>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</si>
  <si>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</si>
  <si>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</si>
  <si>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</si>
  <si>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</si>
  <si>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</si>
  <si>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</si>
  <si>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</si>
  <si>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</si>
  <si>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</si>
  <si>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</si>
  <si>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</si>
  <si>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</si>
  <si>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</si>
  <si>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</si>
  <si>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</si>
  <si>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</si>
  <si>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</si>
  <si>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</si>
  <si>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</si>
  <si>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</si>
  <si>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</si>
  <si>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</si>
  <si>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</si>
  <si>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</si>
  <si>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</si>
  <si>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</si>
  <si>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</si>
  <si>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</si>
  <si>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</si>
  <si>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</si>
  <si>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</si>
  <si>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</si>
  <si>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</si>
  <si>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</si>
  <si>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</si>
  <si>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</si>
  <si>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</si>
  <si>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</si>
  <si>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</si>
  <si>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</si>
  <si>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</si>
  <si>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</si>
  <si>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</si>
  <si>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</si>
  <si>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Hammurabi Commercial Bank</t>
  </si>
  <si>
    <t>BHAM</t>
  </si>
  <si>
    <t>Total Of Money Service Sector</t>
  </si>
  <si>
    <t xml:space="preserve">Total </t>
  </si>
  <si>
    <t xml:space="preserve">OTC Platform Trading Bulletin No (49) </t>
  </si>
  <si>
    <t>ISX Trading Indices of Tuesday 17/3/2026</t>
  </si>
  <si>
    <t>Tuesday 17/3/2026</t>
  </si>
  <si>
    <t>Iraq Stock Exchange not trading companies of Tuesday 17/3/2026</t>
  </si>
  <si>
    <t>Bulletin No (50)</t>
  </si>
  <si>
    <t xml:space="preserve">Regular Market Bulletin No (50) </t>
  </si>
  <si>
    <t>Second Platform Market Bulletin No (50)</t>
  </si>
  <si>
    <t xml:space="preserve">Undisclosed Platform Companies Bulletin No (50) </t>
  </si>
  <si>
    <t>GAM OTC Companies</t>
  </si>
  <si>
    <t>Non Iraqis' Bulletin  Tuesday   March  17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</si>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</sst>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77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0" fontId="81" fillId="3" borderId="0" xfId="0" applyFont="1" applyFill="1" applyAlignment="1">
      <alignment vertical="center"/>
    </xf>
    <xf numFmtId="167" fontId="77" fillId="3" borderId="0" xfId="1500" applyNumberFormat="1" applyFont="1" applyFill="1" applyBorder="1" applyAlignment="1">
      <alignment vertical="center"/>
    </xf>
    <xf numFmtId="167" fontId="77" fillId="0" borderId="0" xfId="1500" applyNumberFormat="1" applyFont="1" applyBorder="1" applyAlignment="1">
      <alignment vertical="center"/>
    </xf>
    <xf numFmtId="167" fontId="80" fillId="0" borderId="0" xfId="1500" applyNumberFormat="1" applyFont="1"/>
    <xf numFmtId="167" fontId="80" fillId="0" borderId="140" xfId="1500" applyNumberFormat="1" applyFont="1" applyBorder="1"/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167" fontId="79" fillId="0" borderId="0" xfId="1500" applyNumberFormat="1" applyFont="1"/>
    <xf numFmtId="1" fontId="82" fillId="0" borderId="0" xfId="1500" applyNumberFormat="1" applyFont="1" applyAlignment="1">
      <alignment horizontal="center" vertical="center"/>
    </xf>
    <xf numFmtId="167" fontId="82" fillId="0" borderId="0" xfId="1500" applyNumberFormat="1" applyFont="1"/>
    <xf numFmtId="0" fontId="81" fillId="0" borderId="0" xfId="0" applyFont="1"/>
    <xf numFmtId="167" fontId="81" fillId="0" borderId="0" xfId="1500" applyNumberFormat="1" applyFont="1" applyBorder="1"/>
    <xf numFmtId="0" fontId="79" fillId="0" borderId="0" xfId="4" applyFont="1"/>
    <xf numFmtId="0" fontId="77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77" fillId="3" borderId="0" xfId="0" applyFont="1" applyFill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67" fontId="77" fillId="0" borderId="139" xfId="1500" applyNumberFormat="1" applyFont="1" applyBorder="1" applyAlignment="1">
      <alignment vertical="center"/>
    </xf>
    <xf numFmtId="1" fontId="77" fillId="0" borderId="139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vertical="center"/>
    </xf>
    <xf numFmtId="0" fontId="77" fillId="4" borderId="139" xfId="0" applyFont="1" applyFill="1" applyBorder="1" applyAlignment="1">
      <alignment vertical="center" wrapText="1"/>
    </xf>
    <xf numFmtId="0" fontId="77" fillId="60" borderId="139" xfId="0" applyFont="1" applyFill="1" applyBorder="1" applyAlignment="1">
      <alignment horizontal="center" vertical="center" wrapText="1"/>
    </xf>
    <xf numFmtId="1" fontId="77" fillId="4" borderId="139" xfId="1500" applyNumberFormat="1" applyFont="1" applyFill="1" applyBorder="1" applyAlignment="1">
      <alignment horizontal="center" vertical="center" wrapText="1"/>
    </xf>
    <xf numFmtId="167" fontId="77" fillId="60" borderId="139" xfId="1500" applyNumberFormat="1" applyFont="1" applyFill="1" applyBorder="1" applyAlignment="1">
      <alignment horizontal="center" vertical="center" wrapText="1"/>
    </xf>
    <xf numFmtId="167" fontId="77" fillId="0" borderId="139" xfId="150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164" fontId="8" fillId="5" borderId="144" xfId="0" applyNumberFormat="1" applyFont="1" applyFill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0" fontId="81" fillId="0" borderId="0" xfId="0" applyFont="1"/>
    <xf numFmtId="0" fontId="77" fillId="0" borderId="137" xfId="0" applyFont="1" applyBorder="1" applyAlignment="1">
      <alignment horizontal="center" vertical="center"/>
    </xf>
    <xf numFmtId="0" fontId="77" fillId="0" borderId="144" xfId="0" applyFont="1" applyBorder="1" applyAlignment="1">
      <alignment horizontal="center" vertical="center"/>
    </xf>
    <xf numFmtId="0" fontId="77" fillId="0" borderId="140" xfId="0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left" vertical="center"/>
    </xf>
    <xf numFmtId="167" fontId="77" fillId="0" borderId="140" xfId="1500" applyNumberFormat="1" applyFont="1" applyBorder="1" applyAlignment="1">
      <alignment horizontal="left"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314325</xdr:colOff>
      <xdr:row>15</xdr:row>
      <xdr:rowOff>95250</xdr:rowOff>
    </xdr:from>
    <xdr:to>
      <xdr:col>6</xdr:col>
      <xdr:colOff>1247775</xdr:colOff>
      <xdr:row>19</xdr:row>
      <xdr:rowOff>885825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60BBBD-8A5D-1525-6DFC-F55D5DE21C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5" y="5048250"/>
          <a:ext cx="5867400" cy="2809875"/>
        </a:xfrm>
        <a:prstGeom prst="rect">
          <a:avLst/>
        </a:prstGeom>
      </xdr:spPr>
    </xdr:pic>
    <xdr:clientData/>
  </xdr:twoCellAnchor>
  <xdr:twoCellAnchor editAs="oneCell">
    <xdr:from>
      <xdr:col>6</xdr:col>
      <xdr:colOff>1285875</xdr:colOff>
      <xdr:row>15</xdr:row>
      <xdr:rowOff>104775</xdr:rowOff>
    </xdr:from>
    <xdr:to>
      <xdr:col>13</xdr:col>
      <xdr:colOff>2476500</xdr:colOff>
      <xdr:row>19</xdr:row>
      <xdr:rowOff>885825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C0DDF7-9AF7-6DCF-E8BD-527FB2041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19825" y="5057775"/>
          <a:ext cx="6086475" cy="280035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</xdr:colOff>
      <xdr:row>6</xdr:row>
      <xdr:rowOff>9525</xdr:rowOff>
    </xdr:from>
    <xdr:to>
      <xdr:col>13</xdr:col>
      <xdr:colOff>2466975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9103CCD-4761-01C4-00F0-4A89F3573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8725" y="2133600"/>
          <a:ext cx="3448050" cy="2838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9525</xdr:colOff>
      <xdr:row>19</xdr:row>
      <xdr:rowOff>104775</xdr:rowOff>
    </xdr:from>
    <xdr:to>
      <xdr:col>6</xdr:col>
      <xdr:colOff>19050</xdr:colOff>
      <xdr:row>29</xdr:row>
      <xdr:rowOff>296326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3F4D70A-D2A6-686B-6AAE-22D3EA468A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575" y="5705475"/>
          <a:ext cx="4867275" cy="3334801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19</xdr:row>
      <xdr:rowOff>66675</xdr:rowOff>
    </xdr:from>
    <xdr:to>
      <xdr:col>11</xdr:col>
      <xdr:colOff>19051</xdr:colOff>
      <xdr:row>30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C983DB-765E-7088-4C31-21B3FD06BC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91251" y="5667375"/>
          <a:ext cx="5029200" cy="3400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1340138</xdr:colOff>
      <xdr:row>76</xdr:row>
      <xdr:rowOff>28256</xdr:rowOff>
    </xdr:from>
    <xdr:to>
      <xdr:col>13</xdr:col>
      <xdr:colOff>1530298</xdr:colOff>
      <xdr:row>76</xdr:row>
      <xdr:rowOff>227133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16830" y="12352141"/>
          <a:ext cx="190160" cy="198877"/>
        </a:xfrm>
        <a:prstGeom prst="rect">
          <a:avLst/>
        </a:prstGeom>
      </xdr:spPr>
    </xdr:pic>
    <xdr:clientData/>
  </xdr:twoCellAnchor>
  <xdr:twoCellAnchor editAs="oneCell">
    <xdr:from>
      <xdr:col>13</xdr:col>
      <xdr:colOff>1269347</xdr:colOff>
      <xdr:row>56</xdr:row>
      <xdr:rowOff>23547</xdr:rowOff>
    </xdr:from>
    <xdr:to>
      <xdr:col>13</xdr:col>
      <xdr:colOff>1504340</xdr:colOff>
      <xdr:row>56</xdr:row>
      <xdr:rowOff>278423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46039" y="8500797"/>
          <a:ext cx="234993" cy="25487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1057275</xdr:colOff>
      <xdr:row>0</xdr:row>
      <xdr:rowOff>0</xdr:rowOff>
    </xdr:from>
    <xdr:to>
      <xdr:col>5</xdr:col>
      <xdr:colOff>1123950</xdr:colOff>
      <xdr:row>5</xdr:row>
      <xdr:rowOff>76200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0E20858A-C3E4-461D-B84B-705E0125AA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57850" y="0"/>
          <a:ext cx="135255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opLeftCell="A10" zoomScaleNormal="100" workbookViewId="0">
      <selection activeCell="J14" sqref="J14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9" t="s">
        <v>0</v>
      </c>
      <c r="C1" s="170"/>
      <c r="D1" s="171"/>
      <c r="E1" s="172"/>
      <c r="F1" s="173"/>
      <c r="G1" s="173"/>
      <c r="H1" s="173"/>
      <c r="I1" s="173"/>
      <c r="J1" s="173"/>
      <c r="K1" s="174"/>
      <c r="L1" s="19"/>
      <c r="M1" s="19"/>
      <c r="N1" s="19"/>
    </row>
    <row r="2" spans="2:16" ht="30" customHeight="1">
      <c r="B2" s="182" t="s">
        <v>312</v>
      </c>
      <c r="C2" s="183"/>
      <c r="D2" s="184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5" t="s">
        <v>309</v>
      </c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7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8" t="s">
        <v>63</v>
      </c>
      <c r="C5" s="179"/>
      <c r="D5" s="180">
        <f>'Bullient '!M99+OTC!H9</f>
        <v>464699644</v>
      </c>
      <c r="E5" s="181"/>
      <c r="F5" s="23"/>
      <c r="G5" s="178" t="s">
        <v>64</v>
      </c>
      <c r="H5" s="179"/>
      <c r="I5" s="180">
        <f>'Bullient '!N99+OTC!I9</f>
        <v>436755502.32000005</v>
      </c>
      <c r="J5" s="181"/>
      <c r="K5" s="24"/>
      <c r="L5" s="178" t="s">
        <v>8</v>
      </c>
      <c r="M5" s="179"/>
      <c r="N5" s="25">
        <f>'Bullient '!L99+OTC!G9</f>
        <v>756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3"/>
      <c r="L6" s="164"/>
      <c r="M6" s="165"/>
      <c r="N6" s="28"/>
    </row>
    <row r="7" spans="2:16" ht="24.95" customHeight="1">
      <c r="B7" s="166" t="s">
        <v>1</v>
      </c>
      <c r="C7" s="167"/>
      <c r="D7" s="168"/>
      <c r="E7" s="29">
        <v>984.5</v>
      </c>
      <c r="F7" s="30"/>
      <c r="G7" s="166" t="s">
        <v>5</v>
      </c>
      <c r="H7" s="167"/>
      <c r="I7" s="168"/>
      <c r="J7" s="29">
        <v>1234.8800000000001</v>
      </c>
      <c r="K7" s="162"/>
      <c r="L7" s="157"/>
      <c r="M7" s="158"/>
      <c r="N7" s="18"/>
    </row>
    <row r="8" spans="2:16" ht="24.95" customHeight="1">
      <c r="B8" s="166" t="s">
        <v>2</v>
      </c>
      <c r="C8" s="167"/>
      <c r="D8" s="168"/>
      <c r="E8" s="29">
        <v>988.86</v>
      </c>
      <c r="F8" s="31"/>
      <c r="G8" s="166" t="s">
        <v>6</v>
      </c>
      <c r="H8" s="167"/>
      <c r="I8" s="168"/>
      <c r="J8" s="29">
        <v>1236.6300000000001</v>
      </c>
      <c r="K8" s="162"/>
      <c r="L8" s="157"/>
      <c r="M8" s="158"/>
      <c r="N8" s="18"/>
    </row>
    <row r="9" spans="2:16" ht="24.95" customHeight="1">
      <c r="B9" s="159" t="s">
        <v>3</v>
      </c>
      <c r="C9" s="160"/>
      <c r="D9" s="161"/>
      <c r="E9" s="128">
        <f>((E7/E8)-1)*100</f>
        <v>-0.44091175697267282</v>
      </c>
      <c r="F9" s="31"/>
      <c r="G9" s="159" t="s">
        <v>3</v>
      </c>
      <c r="H9" s="160"/>
      <c r="I9" s="161"/>
      <c r="J9" s="128">
        <f>((J7/J8)-1)*100</f>
        <v>-0.14151362978417348</v>
      </c>
      <c r="K9" s="162"/>
      <c r="L9" s="157"/>
      <c r="M9" s="158"/>
      <c r="N9" s="18"/>
    </row>
    <row r="10" spans="2:16" ht="24.95" customHeight="1">
      <c r="B10" s="159" t="s">
        <v>4</v>
      </c>
      <c r="C10" s="160"/>
      <c r="D10" s="161"/>
      <c r="E10" s="128">
        <f>E7-E8</f>
        <v>-4.3600000000000136</v>
      </c>
      <c r="F10" s="21"/>
      <c r="G10" s="159" t="s">
        <v>4</v>
      </c>
      <c r="H10" s="160"/>
      <c r="I10" s="161"/>
      <c r="J10" s="128">
        <f>J7-J8</f>
        <v>-1.75</v>
      </c>
      <c r="K10" s="162"/>
      <c r="L10" s="157"/>
      <c r="M10" s="158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6"/>
      <c r="L11" s="157"/>
      <c r="M11" s="158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66</v>
      </c>
      <c r="I12" s="39" t="s">
        <v>65</v>
      </c>
      <c r="J12" s="38">
        <v>12</v>
      </c>
      <c r="K12" s="162"/>
      <c r="L12" s="157"/>
      <c r="M12" s="158"/>
      <c r="N12" s="18"/>
      <c r="O12" s="32"/>
    </row>
    <row r="13" spans="2:16" ht="24.95" customHeight="1">
      <c r="B13" s="37" t="s">
        <v>69</v>
      </c>
      <c r="C13" s="38">
        <v>55</v>
      </c>
      <c r="D13" s="39" t="s">
        <v>65</v>
      </c>
      <c r="E13" s="38">
        <v>1</v>
      </c>
      <c r="F13" s="30"/>
      <c r="G13" s="187" t="s">
        <v>67</v>
      </c>
      <c r="H13" s="188"/>
      <c r="I13" s="189"/>
      <c r="J13" s="38">
        <v>11</v>
      </c>
      <c r="K13" s="162"/>
      <c r="L13" s="157"/>
      <c r="M13" s="158"/>
      <c r="N13" s="18"/>
      <c r="O13" s="32"/>
    </row>
    <row r="14" spans="2:16" ht="24.95" customHeight="1">
      <c r="B14" s="159" t="s">
        <v>82</v>
      </c>
      <c r="C14" s="160" t="s">
        <v>10</v>
      </c>
      <c r="D14" s="161" t="s">
        <v>10</v>
      </c>
      <c r="E14" s="38">
        <v>3</v>
      </c>
      <c r="F14" s="21"/>
      <c r="G14" s="190" t="s">
        <v>68</v>
      </c>
      <c r="H14" s="191"/>
      <c r="I14" s="192"/>
      <c r="J14" s="38">
        <v>18</v>
      </c>
      <c r="K14" s="162"/>
      <c r="L14" s="157"/>
      <c r="M14" s="158"/>
      <c r="N14" s="26"/>
      <c r="O14" s="32"/>
      <c r="P14" s="32"/>
    </row>
    <row r="15" spans="2:16" ht="24.95" customHeight="1">
      <c r="B15" s="159" t="s">
        <v>66</v>
      </c>
      <c r="C15" s="160" t="s">
        <v>11</v>
      </c>
      <c r="D15" s="161" t="s">
        <v>11</v>
      </c>
      <c r="E15" s="41">
        <v>10</v>
      </c>
      <c r="F15" s="18"/>
      <c r="G15" s="190" t="s">
        <v>316</v>
      </c>
      <c r="H15" s="191" t="s">
        <v>10</v>
      </c>
      <c r="I15" s="192" t="s">
        <v>10</v>
      </c>
      <c r="J15" s="38">
        <v>1</v>
      </c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ht="39.950000000000003" customHeight="1"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</row>
    <row r="20" spans="1:21" s="18" customFormat="1" ht="72.75" customHeight="1">
      <c r="E20" s="18" t="s">
        <v>285</v>
      </c>
      <c r="O20" s="1"/>
      <c r="P20" s="1"/>
      <c r="Q20" s="1"/>
      <c r="R20" s="1"/>
      <c r="S20" s="1"/>
      <c r="T20" s="1"/>
      <c r="U20" s="1"/>
    </row>
    <row r="21" spans="1:21" ht="31.5" customHeight="1">
      <c r="A21" s="185" t="s">
        <v>12</v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</row>
  </sheetData>
  <mergeCells count="32">
    <mergeCell ref="A21:N21"/>
    <mergeCell ref="K12:M12"/>
    <mergeCell ref="G13:I13"/>
    <mergeCell ref="K13:M13"/>
    <mergeCell ref="B14:D14"/>
    <mergeCell ref="B15:D15"/>
    <mergeCell ref="G14:I14"/>
    <mergeCell ref="K14:M14"/>
    <mergeCell ref="G15:I15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topLeftCell="A10" zoomScaleNormal="100" workbookViewId="0">
      <selection activeCell="G25" sqref="G2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4" t="s">
        <v>61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1:14" ht="36.75" customHeight="1">
      <c r="A3" s="195" t="s">
        <v>310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</row>
    <row r="4" spans="1:14" ht="21">
      <c r="A4" s="42"/>
      <c r="B4" s="42"/>
      <c r="C4" s="193" t="s">
        <v>13</v>
      </c>
      <c r="D4" s="193"/>
      <c r="E4" s="193"/>
      <c r="F4" s="193"/>
      <c r="G4" s="42"/>
      <c r="H4" s="193" t="s">
        <v>14</v>
      </c>
      <c r="I4" s="193"/>
      <c r="J4" s="193"/>
      <c r="K4" s="193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252</v>
      </c>
      <c r="D6" s="81">
        <v>13.65</v>
      </c>
      <c r="E6" s="96">
        <v>5</v>
      </c>
      <c r="F6" s="84">
        <v>147344</v>
      </c>
      <c r="G6" s="42"/>
      <c r="H6" s="46" t="s">
        <v>290</v>
      </c>
      <c r="I6" s="81">
        <v>0.13</v>
      </c>
      <c r="J6" s="97">
        <v>-7.14</v>
      </c>
      <c r="K6" s="84">
        <v>1583086</v>
      </c>
      <c r="L6" s="1"/>
      <c r="M6" s="1"/>
    </row>
    <row r="7" spans="1:14" s="49" customFormat="1" ht="17.100000000000001" customHeight="1">
      <c r="A7" s="42"/>
      <c r="B7" s="42"/>
      <c r="C7" s="46" t="s">
        <v>283</v>
      </c>
      <c r="D7" s="81">
        <v>4.8499999999999996</v>
      </c>
      <c r="E7" s="96">
        <v>4.9800000000000004</v>
      </c>
      <c r="F7" s="84">
        <v>10000</v>
      </c>
      <c r="G7" s="42"/>
      <c r="H7" s="46" t="s">
        <v>297</v>
      </c>
      <c r="I7" s="81">
        <v>2.76</v>
      </c>
      <c r="J7" s="97">
        <v>-4.83</v>
      </c>
      <c r="K7" s="84">
        <v>344503</v>
      </c>
      <c r="L7" s="1"/>
    </row>
    <row r="8" spans="1:14" s="49" customFormat="1" ht="17.100000000000001" customHeight="1">
      <c r="A8" s="42"/>
      <c r="B8" s="42"/>
      <c r="C8" s="46" t="s">
        <v>145</v>
      </c>
      <c r="D8" s="81">
        <v>0.78</v>
      </c>
      <c r="E8" s="96">
        <v>4</v>
      </c>
      <c r="F8" s="84">
        <v>596000</v>
      </c>
      <c r="G8" s="42"/>
      <c r="H8" s="46" t="s">
        <v>86</v>
      </c>
      <c r="I8" s="81">
        <v>1.87</v>
      </c>
      <c r="J8" s="97">
        <v>-4.59</v>
      </c>
      <c r="K8" s="84">
        <v>397882</v>
      </c>
    </row>
    <row r="9" spans="1:14" s="49" customFormat="1" ht="17.100000000000001" customHeight="1">
      <c r="A9" s="42"/>
      <c r="B9" s="42"/>
      <c r="C9" s="46" t="s">
        <v>132</v>
      </c>
      <c r="D9" s="81">
        <v>2.0499999999999998</v>
      </c>
      <c r="E9" s="96">
        <v>3.02</v>
      </c>
      <c r="F9" s="84">
        <v>12414</v>
      </c>
      <c r="G9" s="42"/>
      <c r="H9" s="46" t="s">
        <v>211</v>
      </c>
      <c r="I9" s="81">
        <v>2.25</v>
      </c>
      <c r="J9" s="97">
        <v>-3.43</v>
      </c>
      <c r="K9" s="84">
        <v>39067</v>
      </c>
    </row>
    <row r="10" spans="1:14" s="49" customFormat="1" ht="17.100000000000001" customHeight="1">
      <c r="A10" s="42"/>
      <c r="B10" s="42"/>
      <c r="C10" s="46" t="s">
        <v>193</v>
      </c>
      <c r="D10" s="81">
        <v>0.35</v>
      </c>
      <c r="E10" s="96">
        <v>2.94</v>
      </c>
      <c r="F10" s="84">
        <v>114760471</v>
      </c>
      <c r="G10" s="42"/>
      <c r="H10" s="46" t="s">
        <v>35</v>
      </c>
      <c r="I10" s="81">
        <v>2.87</v>
      </c>
      <c r="J10" s="97">
        <v>-3.37</v>
      </c>
      <c r="K10" s="84">
        <v>1183720</v>
      </c>
    </row>
    <row r="11" spans="1:14" s="49" customFormat="1" ht="33" customHeight="1">
      <c r="A11" s="42"/>
      <c r="B11" s="42"/>
      <c r="C11" s="194" t="s">
        <v>62</v>
      </c>
      <c r="D11" s="194"/>
      <c r="E11" s="194"/>
      <c r="F11" s="194"/>
      <c r="G11" s="194"/>
      <c r="H11" s="194"/>
      <c r="I11" s="194"/>
      <c r="J11" s="194"/>
      <c r="K11" s="194"/>
    </row>
    <row r="12" spans="1:14" s="49" customFormat="1" ht="33" customHeight="1">
      <c r="A12" s="42"/>
      <c r="B12" s="42"/>
      <c r="C12" s="194"/>
      <c r="D12" s="194"/>
      <c r="E12" s="194"/>
      <c r="F12" s="194"/>
      <c r="G12" s="194"/>
      <c r="H12" s="194"/>
      <c r="I12" s="194"/>
      <c r="J12" s="194"/>
      <c r="K12" s="194"/>
    </row>
    <row r="13" spans="1:14" ht="29.25" customHeight="1">
      <c r="A13" s="42"/>
      <c r="B13" s="42"/>
      <c r="C13" s="193" t="s">
        <v>18</v>
      </c>
      <c r="D13" s="193"/>
      <c r="E13" s="193"/>
      <c r="F13" s="193"/>
      <c r="G13" s="105"/>
      <c r="H13" s="193" t="s">
        <v>7</v>
      </c>
      <c r="I13" s="193"/>
      <c r="J13" s="193"/>
      <c r="K13" s="193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174</v>
      </c>
      <c r="D15" s="81">
        <v>0.16</v>
      </c>
      <c r="E15" s="82">
        <v>0</v>
      </c>
      <c r="F15" s="84">
        <v>128852175</v>
      </c>
      <c r="G15" s="1"/>
      <c r="H15" s="46" t="s">
        <v>128</v>
      </c>
      <c r="I15" s="81">
        <v>14.85</v>
      </c>
      <c r="J15" s="82">
        <v>0.2</v>
      </c>
      <c r="K15" s="84">
        <v>63366682.159999996</v>
      </c>
    </row>
    <row r="16" spans="1:14" ht="17.100000000000001" customHeight="1">
      <c r="A16" s="42"/>
      <c r="B16" s="42"/>
      <c r="C16" s="46" t="s">
        <v>193</v>
      </c>
      <c r="D16" s="81">
        <v>0.35</v>
      </c>
      <c r="E16" s="82">
        <v>2.94</v>
      </c>
      <c r="F16" s="84">
        <v>114760471</v>
      </c>
      <c r="G16" s="1"/>
      <c r="H16" s="46" t="s">
        <v>249</v>
      </c>
      <c r="I16" s="81">
        <v>4.8</v>
      </c>
      <c r="J16" s="82">
        <v>0</v>
      </c>
      <c r="K16" s="84">
        <v>58696376.07</v>
      </c>
    </row>
    <row r="17" spans="1:11" ht="17.100000000000001" customHeight="1">
      <c r="A17" s="42"/>
      <c r="B17" s="42"/>
      <c r="C17" s="46" t="s">
        <v>168</v>
      </c>
      <c r="D17" s="81">
        <v>0.06</v>
      </c>
      <c r="E17" s="82">
        <v>0</v>
      </c>
      <c r="F17" s="84">
        <v>30000000</v>
      </c>
      <c r="G17" s="1"/>
      <c r="H17" s="46" t="s">
        <v>277</v>
      </c>
      <c r="I17" s="81">
        <v>2.11</v>
      </c>
      <c r="J17" s="82">
        <v>0</v>
      </c>
      <c r="K17" s="84">
        <v>57420976.350000001</v>
      </c>
    </row>
    <row r="18" spans="1:11" ht="17.100000000000001" customHeight="1">
      <c r="A18" s="42"/>
      <c r="B18" s="42"/>
      <c r="C18" s="46" t="s">
        <v>277</v>
      </c>
      <c r="D18" s="81">
        <v>2.11</v>
      </c>
      <c r="E18" s="82">
        <v>0</v>
      </c>
      <c r="F18" s="84">
        <v>27315980</v>
      </c>
      <c r="G18" s="1"/>
      <c r="H18" s="46" t="s">
        <v>221</v>
      </c>
      <c r="I18" s="81">
        <v>3.27</v>
      </c>
      <c r="J18" s="82">
        <v>-1.51</v>
      </c>
      <c r="K18" s="84">
        <v>48038718.350000001</v>
      </c>
    </row>
    <row r="19" spans="1:11" ht="16.5" customHeight="1">
      <c r="A19" s="42"/>
      <c r="B19" s="42"/>
      <c r="C19" s="46" t="s">
        <v>263</v>
      </c>
      <c r="D19" s="81">
        <v>0.22</v>
      </c>
      <c r="E19" s="82">
        <v>0</v>
      </c>
      <c r="F19" s="84">
        <v>26776004</v>
      </c>
      <c r="G19" s="1"/>
      <c r="H19" s="46" t="s">
        <v>141</v>
      </c>
      <c r="I19" s="81">
        <v>5.78</v>
      </c>
      <c r="J19" s="82">
        <v>-0.34</v>
      </c>
      <c r="K19" s="84">
        <v>43134182.079999998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3"/>
  <sheetViews>
    <sheetView tabSelected="1" topLeftCell="A70" zoomScale="145" zoomScaleNormal="145" workbookViewId="0">
      <selection activeCell="B22" sqref="B22:C22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20" s="52" customFormat="1" ht="16.5" customHeight="1">
      <c r="A1" s="51"/>
      <c r="B1" s="199" t="s">
        <v>313</v>
      </c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1"/>
      <c r="O1" s="58"/>
      <c r="P1" s="58"/>
      <c r="Q1" s="58"/>
      <c r="R1" s="58"/>
      <c r="S1" s="58"/>
      <c r="T1" s="58"/>
    </row>
    <row r="2" spans="1:20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  <c r="O2" s="58"/>
      <c r="P2" s="58"/>
      <c r="Q2" s="58"/>
      <c r="R2" s="58"/>
      <c r="S2" s="58"/>
      <c r="T2" s="58"/>
    </row>
    <row r="3" spans="1:20" ht="12" customHeight="1">
      <c r="A3" s="58"/>
      <c r="B3" s="196" t="s">
        <v>29</v>
      </c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8"/>
    </row>
    <row r="4" spans="1:20" ht="12" customHeight="1">
      <c r="A4" s="58"/>
      <c r="B4" s="46" t="s">
        <v>287</v>
      </c>
      <c r="C4" s="59" t="s">
        <v>286</v>
      </c>
      <c r="D4" s="63">
        <v>0.24</v>
      </c>
      <c r="E4" s="81">
        <v>0.24</v>
      </c>
      <c r="F4" s="81">
        <v>0.24</v>
      </c>
      <c r="G4" s="86">
        <v>0.24</v>
      </c>
      <c r="H4" s="86">
        <v>0.24</v>
      </c>
      <c r="I4" s="81">
        <v>0.24</v>
      </c>
      <c r="J4" s="81">
        <v>0.24</v>
      </c>
      <c r="K4" s="103">
        <v>0</v>
      </c>
      <c r="L4" s="83">
        <v>11</v>
      </c>
      <c r="M4" s="84">
        <v>15099166</v>
      </c>
      <c r="N4" s="84">
        <v>3623799.84</v>
      </c>
    </row>
    <row r="5" spans="1:20" ht="12" customHeight="1">
      <c r="A5" s="58"/>
      <c r="B5" s="46" t="s">
        <v>221</v>
      </c>
      <c r="C5" s="59" t="s">
        <v>222</v>
      </c>
      <c r="D5" s="63">
        <v>3.32</v>
      </c>
      <c r="E5" s="81">
        <v>3.32</v>
      </c>
      <c r="F5" s="81">
        <v>3.25</v>
      </c>
      <c r="G5" s="86">
        <v>3.26</v>
      </c>
      <c r="H5" s="86">
        <v>3.32</v>
      </c>
      <c r="I5" s="81">
        <v>3.27</v>
      </c>
      <c r="J5" s="81">
        <v>3.32</v>
      </c>
      <c r="K5" s="103">
        <v>-1.51</v>
      </c>
      <c r="L5" s="83">
        <v>78</v>
      </c>
      <c r="M5" s="84">
        <v>14744034</v>
      </c>
      <c r="N5" s="84">
        <v>48038718.350000001</v>
      </c>
    </row>
    <row r="6" spans="1:20" ht="12" customHeight="1">
      <c r="A6" s="58"/>
      <c r="B6" s="46" t="s">
        <v>134</v>
      </c>
      <c r="C6" s="59" t="s">
        <v>135</v>
      </c>
      <c r="D6" s="81">
        <v>0.65</v>
      </c>
      <c r="E6" s="81">
        <v>0.65</v>
      </c>
      <c r="F6" s="81">
        <v>0.65</v>
      </c>
      <c r="G6" s="86">
        <v>0.65</v>
      </c>
      <c r="H6" s="86">
        <v>0.66</v>
      </c>
      <c r="I6" s="81">
        <v>0.65</v>
      </c>
      <c r="J6" s="81">
        <v>0.65</v>
      </c>
      <c r="K6" s="103">
        <v>0</v>
      </c>
      <c r="L6" s="83">
        <v>4</v>
      </c>
      <c r="M6" s="84">
        <v>3000000</v>
      </c>
      <c r="N6" s="84">
        <v>1950000</v>
      </c>
    </row>
    <row r="7" spans="1:20" ht="12" customHeight="1">
      <c r="A7" s="58"/>
      <c r="B7" s="46" t="s">
        <v>237</v>
      </c>
      <c r="C7" s="59" t="s">
        <v>236</v>
      </c>
      <c r="D7" s="81">
        <v>0.22</v>
      </c>
      <c r="E7" s="81">
        <v>0.22</v>
      </c>
      <c r="F7" s="122">
        <v>0.22</v>
      </c>
      <c r="G7" s="122">
        <v>0.22</v>
      </c>
      <c r="H7" s="122">
        <v>0.22</v>
      </c>
      <c r="I7" s="122">
        <v>0.22</v>
      </c>
      <c r="J7" s="122">
        <v>0.22</v>
      </c>
      <c r="K7" s="103">
        <v>0</v>
      </c>
      <c r="L7" s="120">
        <v>3</v>
      </c>
      <c r="M7" s="121">
        <v>2213142</v>
      </c>
      <c r="N7" s="121">
        <v>486891.24</v>
      </c>
    </row>
    <row r="8" spans="1:20" ht="12" customHeight="1">
      <c r="A8" s="58"/>
      <c r="B8" s="46" t="s">
        <v>203</v>
      </c>
      <c r="C8" s="59" t="s">
        <v>204</v>
      </c>
      <c r="D8" s="81">
        <v>0.25</v>
      </c>
      <c r="E8" s="122">
        <v>0.25</v>
      </c>
      <c r="F8" s="122">
        <v>0.25</v>
      </c>
      <c r="G8" s="122">
        <v>0.25</v>
      </c>
      <c r="H8" s="122">
        <v>0.25</v>
      </c>
      <c r="I8" s="122">
        <v>0.25</v>
      </c>
      <c r="J8" s="122">
        <v>0.25</v>
      </c>
      <c r="K8" s="103">
        <v>0</v>
      </c>
      <c r="L8" s="120">
        <v>2</v>
      </c>
      <c r="M8" s="121">
        <v>119403</v>
      </c>
      <c r="N8" s="121">
        <v>29850.75</v>
      </c>
    </row>
    <row r="9" spans="1:20" ht="12" customHeight="1">
      <c r="A9" s="58"/>
      <c r="B9" s="46" t="s">
        <v>193</v>
      </c>
      <c r="C9" s="59" t="s">
        <v>194</v>
      </c>
      <c r="D9" s="81">
        <v>0.34</v>
      </c>
      <c r="E9" s="81">
        <v>0.35</v>
      </c>
      <c r="F9" s="81">
        <v>0.33</v>
      </c>
      <c r="G9" s="86">
        <v>0.34</v>
      </c>
      <c r="H9" s="86">
        <v>0.34</v>
      </c>
      <c r="I9" s="81">
        <v>0.35</v>
      </c>
      <c r="J9" s="81">
        <v>0.34</v>
      </c>
      <c r="K9" s="103">
        <v>2.94</v>
      </c>
      <c r="L9" s="83">
        <v>36</v>
      </c>
      <c r="M9" s="84">
        <v>114760471</v>
      </c>
      <c r="N9" s="84">
        <v>39112879.939999998</v>
      </c>
    </row>
    <row r="10" spans="1:20" ht="12" customHeight="1">
      <c r="A10" s="58"/>
      <c r="B10" s="46" t="s">
        <v>263</v>
      </c>
      <c r="C10" s="59" t="s">
        <v>262</v>
      </c>
      <c r="D10" s="81">
        <v>0.22</v>
      </c>
      <c r="E10" s="122">
        <v>0.22</v>
      </c>
      <c r="F10" s="122">
        <v>0.22</v>
      </c>
      <c r="G10" s="122">
        <v>0.22</v>
      </c>
      <c r="H10" s="122">
        <v>0.22</v>
      </c>
      <c r="I10" s="122">
        <v>0.22</v>
      </c>
      <c r="J10" s="122">
        <v>0.22</v>
      </c>
      <c r="K10" s="103">
        <v>0</v>
      </c>
      <c r="L10" s="120">
        <v>6</v>
      </c>
      <c r="M10" s="121">
        <v>26776004</v>
      </c>
      <c r="N10" s="121">
        <v>5890720.8799999999</v>
      </c>
    </row>
    <row r="11" spans="1:20" ht="12" customHeight="1">
      <c r="A11" s="58"/>
      <c r="B11" s="46" t="s">
        <v>242</v>
      </c>
      <c r="C11" s="59" t="s">
        <v>243</v>
      </c>
      <c r="D11" s="81">
        <v>1.02</v>
      </c>
      <c r="E11" s="122">
        <v>1.02</v>
      </c>
      <c r="F11" s="81">
        <v>1.01</v>
      </c>
      <c r="G11" s="86">
        <v>1.01</v>
      </c>
      <c r="H11" s="86">
        <v>1.02</v>
      </c>
      <c r="I11" s="81">
        <v>1.01</v>
      </c>
      <c r="J11" s="81">
        <v>1.02</v>
      </c>
      <c r="K11" s="103">
        <v>-0.98</v>
      </c>
      <c r="L11" s="83">
        <v>16</v>
      </c>
      <c r="M11" s="84">
        <v>1948232</v>
      </c>
      <c r="N11" s="84">
        <v>1968684.9</v>
      </c>
    </row>
    <row r="12" spans="1:20" ht="12" customHeight="1">
      <c r="A12" s="58"/>
      <c r="B12" s="46" t="s">
        <v>168</v>
      </c>
      <c r="C12" s="59" t="s">
        <v>169</v>
      </c>
      <c r="D12" s="81">
        <v>0.06</v>
      </c>
      <c r="E12" s="122">
        <v>0.06</v>
      </c>
      <c r="F12" s="122">
        <v>0.06</v>
      </c>
      <c r="G12" s="122">
        <v>0.06</v>
      </c>
      <c r="H12" s="122">
        <v>0.06</v>
      </c>
      <c r="I12" s="122">
        <v>0.06</v>
      </c>
      <c r="J12" s="122">
        <v>0.06</v>
      </c>
      <c r="K12" s="103">
        <v>0</v>
      </c>
      <c r="L12" s="120">
        <v>4</v>
      </c>
      <c r="M12" s="121">
        <v>30000000</v>
      </c>
      <c r="N12" s="121">
        <v>1800000</v>
      </c>
    </row>
    <row r="13" spans="1:20" ht="12" customHeight="1">
      <c r="A13" s="58"/>
      <c r="B13" s="46" t="s">
        <v>153</v>
      </c>
      <c r="C13" s="59" t="s">
        <v>154</v>
      </c>
      <c r="D13" s="81">
        <v>1.1000000000000001</v>
      </c>
      <c r="E13" s="122">
        <v>1.1000000000000001</v>
      </c>
      <c r="F13" s="122">
        <v>1.1000000000000001</v>
      </c>
      <c r="G13" s="122">
        <v>1.1000000000000001</v>
      </c>
      <c r="H13" s="122">
        <v>1.1000000000000001</v>
      </c>
      <c r="I13" s="122">
        <v>1.1000000000000001</v>
      </c>
      <c r="J13" s="122">
        <v>1.1000000000000001</v>
      </c>
      <c r="K13" s="103">
        <v>0</v>
      </c>
      <c r="L13" s="120">
        <v>4</v>
      </c>
      <c r="M13" s="121">
        <v>3008400</v>
      </c>
      <c r="N13" s="121">
        <v>3309240</v>
      </c>
    </row>
    <row r="14" spans="1:20" ht="12" customHeight="1">
      <c r="A14" s="58"/>
      <c r="B14" s="46" t="s">
        <v>290</v>
      </c>
      <c r="C14" s="59" t="s">
        <v>289</v>
      </c>
      <c r="D14" s="122">
        <v>0.14000000000000001</v>
      </c>
      <c r="E14" s="122">
        <v>0.14000000000000001</v>
      </c>
      <c r="F14" s="81">
        <v>0.13</v>
      </c>
      <c r="G14" s="86">
        <v>0.13</v>
      </c>
      <c r="H14" s="86">
        <v>0.14000000000000001</v>
      </c>
      <c r="I14" s="81">
        <v>0.13</v>
      </c>
      <c r="J14" s="81">
        <v>0.14000000000000001</v>
      </c>
      <c r="K14" s="103">
        <v>-7.14</v>
      </c>
      <c r="L14" s="83">
        <v>6</v>
      </c>
      <c r="M14" s="84">
        <v>1583086</v>
      </c>
      <c r="N14" s="84">
        <v>206867.27</v>
      </c>
    </row>
    <row r="15" spans="1:20" ht="12" customHeight="1">
      <c r="A15" s="58"/>
      <c r="B15" s="46" t="s">
        <v>275</v>
      </c>
      <c r="C15" s="59" t="s">
        <v>276</v>
      </c>
      <c r="D15" s="122">
        <v>0.78</v>
      </c>
      <c r="E15" s="122">
        <v>0.8</v>
      </c>
      <c r="F15" s="122">
        <v>0.78</v>
      </c>
      <c r="G15" s="122">
        <v>0.8</v>
      </c>
      <c r="H15" s="122">
        <v>0.78</v>
      </c>
      <c r="I15" s="122">
        <v>0.8</v>
      </c>
      <c r="J15" s="122">
        <v>0.78</v>
      </c>
      <c r="K15" s="123">
        <v>2.56</v>
      </c>
      <c r="L15" s="120">
        <v>5</v>
      </c>
      <c r="M15" s="121">
        <v>4411558</v>
      </c>
      <c r="N15" s="121">
        <v>3528966.4</v>
      </c>
    </row>
    <row r="16" spans="1:20" ht="12" customHeight="1">
      <c r="A16" s="58"/>
      <c r="B16" s="46" t="s">
        <v>249</v>
      </c>
      <c r="C16" s="59" t="s">
        <v>248</v>
      </c>
      <c r="D16" s="122">
        <v>4.8</v>
      </c>
      <c r="E16" s="122">
        <v>4.8</v>
      </c>
      <c r="F16" s="81">
        <v>4.7</v>
      </c>
      <c r="G16" s="86">
        <v>4.7699999999999996</v>
      </c>
      <c r="H16" s="86">
        <v>4.79</v>
      </c>
      <c r="I16" s="81">
        <v>4.8</v>
      </c>
      <c r="J16" s="81">
        <v>4.8</v>
      </c>
      <c r="K16" s="103">
        <v>0</v>
      </c>
      <c r="L16" s="83">
        <v>68</v>
      </c>
      <c r="M16" s="84">
        <v>12298645</v>
      </c>
      <c r="N16" s="84">
        <v>58696376.07</v>
      </c>
    </row>
    <row r="17" spans="1:14" ht="12" customHeight="1">
      <c r="A17" s="58"/>
      <c r="B17" s="46" t="s">
        <v>230</v>
      </c>
      <c r="C17" s="59" t="s">
        <v>231</v>
      </c>
      <c r="D17" s="122">
        <v>0.05</v>
      </c>
      <c r="E17" s="122">
        <v>0.05</v>
      </c>
      <c r="F17" s="122">
        <v>0.05</v>
      </c>
      <c r="G17" s="122">
        <v>0.05</v>
      </c>
      <c r="H17" s="122">
        <v>0.05</v>
      </c>
      <c r="I17" s="122">
        <v>0.05</v>
      </c>
      <c r="J17" s="122">
        <v>0.05</v>
      </c>
      <c r="K17" s="103">
        <v>0</v>
      </c>
      <c r="L17" s="120">
        <v>2</v>
      </c>
      <c r="M17" s="121">
        <v>199492</v>
      </c>
      <c r="N17" s="121">
        <v>9974.6</v>
      </c>
    </row>
    <row r="18" spans="1:14" ht="12" customHeight="1">
      <c r="A18" s="58"/>
      <c r="B18" s="202" t="s">
        <v>89</v>
      </c>
      <c r="C18" s="203"/>
      <c r="D18" s="204"/>
      <c r="E18" s="205"/>
      <c r="F18" s="205"/>
      <c r="G18" s="205"/>
      <c r="H18" s="205"/>
      <c r="I18" s="205"/>
      <c r="J18" s="205"/>
      <c r="K18" s="206"/>
      <c r="L18" s="60">
        <f>SUM(L4:L17)</f>
        <v>245</v>
      </c>
      <c r="M18" s="60">
        <f>SUM(M4:M17)</f>
        <v>230161633</v>
      </c>
      <c r="N18" s="61">
        <f>SUM(N4:N17)</f>
        <v>168652970.24000001</v>
      </c>
    </row>
    <row r="19" spans="1:14" ht="12" customHeight="1">
      <c r="A19" s="58"/>
      <c r="B19" s="196" t="s">
        <v>30</v>
      </c>
      <c r="C19" s="197"/>
      <c r="D19" s="197"/>
      <c r="E19" s="197"/>
      <c r="F19" s="197"/>
      <c r="G19" s="197"/>
      <c r="H19" s="197"/>
      <c r="I19" s="197"/>
      <c r="J19" s="197"/>
      <c r="K19" s="197"/>
      <c r="L19" s="197"/>
      <c r="M19" s="197"/>
      <c r="N19" s="198"/>
    </row>
    <row r="20" spans="1:14" ht="12" customHeight="1">
      <c r="A20" s="58"/>
      <c r="B20" s="46" t="s">
        <v>128</v>
      </c>
      <c r="C20" s="59" t="s">
        <v>129</v>
      </c>
      <c r="D20" s="63">
        <v>14.82</v>
      </c>
      <c r="E20" s="81">
        <v>14.85</v>
      </c>
      <c r="F20" s="81">
        <v>14.79</v>
      </c>
      <c r="G20" s="86">
        <v>14.81</v>
      </c>
      <c r="H20" s="86">
        <v>14.83</v>
      </c>
      <c r="I20" s="81">
        <v>14.85</v>
      </c>
      <c r="J20" s="81">
        <v>14.82</v>
      </c>
      <c r="K20" s="82">
        <v>0.2</v>
      </c>
      <c r="L20" s="83">
        <v>73</v>
      </c>
      <c r="M20" s="84">
        <v>4277411</v>
      </c>
      <c r="N20" s="84">
        <v>63366682.159999996</v>
      </c>
    </row>
    <row r="21" spans="1:14" ht="12" customHeight="1">
      <c r="A21" s="58"/>
      <c r="B21" s="46" t="s">
        <v>240</v>
      </c>
      <c r="C21" s="59" t="s">
        <v>241</v>
      </c>
      <c r="D21" s="63">
        <v>3.47</v>
      </c>
      <c r="E21" s="81">
        <v>3.5</v>
      </c>
      <c r="F21" s="81">
        <v>3.45</v>
      </c>
      <c r="G21" s="86">
        <v>3.48</v>
      </c>
      <c r="H21" s="86">
        <v>3.53</v>
      </c>
      <c r="I21" s="81">
        <v>3.49</v>
      </c>
      <c r="J21" s="81">
        <v>3.46</v>
      </c>
      <c r="K21" s="103">
        <v>0.87</v>
      </c>
      <c r="L21" s="83">
        <v>14</v>
      </c>
      <c r="M21" s="84">
        <v>310886</v>
      </c>
      <c r="N21" s="84">
        <v>1081503.26</v>
      </c>
    </row>
    <row r="22" spans="1:14" ht="12" customHeight="1">
      <c r="A22" s="58"/>
      <c r="B22" s="202" t="s">
        <v>136</v>
      </c>
      <c r="C22" s="203"/>
      <c r="D22" s="204"/>
      <c r="E22" s="205"/>
      <c r="F22" s="205"/>
      <c r="G22" s="205"/>
      <c r="H22" s="205"/>
      <c r="I22" s="205"/>
      <c r="J22" s="205"/>
      <c r="K22" s="206"/>
      <c r="L22" s="62">
        <f>SUM(L20:L21)</f>
        <v>87</v>
      </c>
      <c r="M22" s="60">
        <f>SUM(M20:M21)</f>
        <v>4588297</v>
      </c>
      <c r="N22" s="48">
        <f>SUM(N20:N21)</f>
        <v>64448185.419999994</v>
      </c>
    </row>
    <row r="23" spans="1:14" ht="12" customHeight="1">
      <c r="A23" s="58"/>
      <c r="B23" s="196" t="s">
        <v>94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8"/>
    </row>
    <row r="24" spans="1:14" ht="12" customHeight="1">
      <c r="A24" s="58"/>
      <c r="B24" s="46" t="s">
        <v>145</v>
      </c>
      <c r="C24" s="59" t="s">
        <v>144</v>
      </c>
      <c r="D24" s="122">
        <v>0.78</v>
      </c>
      <c r="E24" s="122">
        <v>0.78</v>
      </c>
      <c r="F24" s="122">
        <v>0.78</v>
      </c>
      <c r="G24" s="122">
        <v>0.78</v>
      </c>
      <c r="H24" s="122">
        <v>0.75</v>
      </c>
      <c r="I24" s="122">
        <v>0.78</v>
      </c>
      <c r="J24" s="122">
        <v>0.75</v>
      </c>
      <c r="K24" s="123">
        <v>4</v>
      </c>
      <c r="L24" s="120">
        <v>1</v>
      </c>
      <c r="M24" s="121">
        <v>596000</v>
      </c>
      <c r="N24" s="121">
        <v>464880</v>
      </c>
    </row>
    <row r="25" spans="1:14" ht="12" customHeight="1">
      <c r="A25" s="58"/>
      <c r="B25" s="46" t="s">
        <v>223</v>
      </c>
      <c r="C25" s="59" t="s">
        <v>224</v>
      </c>
      <c r="D25" s="122">
        <v>0.43</v>
      </c>
      <c r="E25" s="122">
        <v>0.43</v>
      </c>
      <c r="F25" s="122">
        <v>0.43</v>
      </c>
      <c r="G25" s="122">
        <v>0.43</v>
      </c>
      <c r="H25" s="122">
        <v>0.43</v>
      </c>
      <c r="I25" s="122">
        <v>0.43</v>
      </c>
      <c r="J25" s="122">
        <v>0.43</v>
      </c>
      <c r="K25" s="103">
        <v>0</v>
      </c>
      <c r="L25" s="120">
        <v>1</v>
      </c>
      <c r="M25" s="121">
        <v>13000</v>
      </c>
      <c r="N25" s="121">
        <v>5590</v>
      </c>
    </row>
    <row r="26" spans="1:14" ht="12" customHeight="1">
      <c r="A26" s="58"/>
      <c r="B26" s="202" t="s">
        <v>288</v>
      </c>
      <c r="C26" s="203"/>
      <c r="D26" s="204"/>
      <c r="E26" s="205"/>
      <c r="F26" s="205"/>
      <c r="G26" s="205"/>
      <c r="H26" s="205"/>
      <c r="I26" s="205"/>
      <c r="J26" s="205"/>
      <c r="K26" s="206"/>
      <c r="L26" s="65">
        <f>SUM(L24:L25)</f>
        <v>2</v>
      </c>
      <c r="M26" s="65">
        <f>SUM(M24:M25)</f>
        <v>609000</v>
      </c>
      <c r="N26" s="65">
        <f>SUM(N24:N25)</f>
        <v>470470</v>
      </c>
    </row>
    <row r="27" spans="1:14" ht="12" customHeight="1">
      <c r="A27" s="58"/>
      <c r="B27" s="196" t="s">
        <v>83</v>
      </c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8"/>
    </row>
    <row r="28" spans="1:14" ht="12" customHeight="1">
      <c r="A28" s="58"/>
      <c r="B28" s="46" t="s">
        <v>234</v>
      </c>
      <c r="C28" s="59" t="s">
        <v>235</v>
      </c>
      <c r="D28" s="86">
        <v>22.8</v>
      </c>
      <c r="E28" s="81">
        <v>22.8</v>
      </c>
      <c r="F28" s="81">
        <v>22.26</v>
      </c>
      <c r="G28" s="86">
        <v>22.43</v>
      </c>
      <c r="H28" s="86">
        <v>22.82</v>
      </c>
      <c r="I28" s="81">
        <v>22.35</v>
      </c>
      <c r="J28" s="81">
        <v>22.8</v>
      </c>
      <c r="K28" s="82">
        <v>-1.97</v>
      </c>
      <c r="L28" s="83">
        <v>38</v>
      </c>
      <c r="M28" s="84">
        <v>1057500</v>
      </c>
      <c r="N28" s="84">
        <v>23715014.09</v>
      </c>
    </row>
    <row r="29" spans="1:14" ht="12" customHeight="1">
      <c r="A29" s="58"/>
      <c r="B29" s="46" t="s">
        <v>207</v>
      </c>
      <c r="C29" s="59" t="s">
        <v>208</v>
      </c>
      <c r="D29" s="86">
        <v>4.25</v>
      </c>
      <c r="E29" s="122">
        <v>4.25</v>
      </c>
      <c r="F29" s="122">
        <v>4.25</v>
      </c>
      <c r="G29" s="122">
        <v>4.25</v>
      </c>
      <c r="H29" s="122">
        <v>4.2699999999999996</v>
      </c>
      <c r="I29" s="122">
        <v>4.25</v>
      </c>
      <c r="J29" s="122">
        <v>4.3</v>
      </c>
      <c r="K29" s="123">
        <v>-1.1599999999999999</v>
      </c>
      <c r="L29" s="120">
        <v>1</v>
      </c>
      <c r="M29" s="121">
        <v>140000</v>
      </c>
      <c r="N29" s="121">
        <v>595000</v>
      </c>
    </row>
    <row r="30" spans="1:14" ht="12" customHeight="1">
      <c r="A30" s="58"/>
      <c r="B30" s="46" t="s">
        <v>162</v>
      </c>
      <c r="C30" s="59" t="s">
        <v>163</v>
      </c>
      <c r="D30" s="86">
        <v>3.25</v>
      </c>
      <c r="E30" s="81">
        <v>3.25</v>
      </c>
      <c r="F30" s="81">
        <v>3.2</v>
      </c>
      <c r="G30" s="86">
        <v>3.23</v>
      </c>
      <c r="H30" s="86">
        <v>3.26</v>
      </c>
      <c r="I30" s="81">
        <v>3.25</v>
      </c>
      <c r="J30" s="81">
        <v>3.25</v>
      </c>
      <c r="K30" s="82">
        <v>0</v>
      </c>
      <c r="L30" s="83">
        <v>15</v>
      </c>
      <c r="M30" s="84">
        <v>1718004</v>
      </c>
      <c r="N30" s="84">
        <v>5553013</v>
      </c>
    </row>
    <row r="31" spans="1:14" ht="12" customHeight="1">
      <c r="A31" s="58"/>
      <c r="B31" s="202" t="s">
        <v>90</v>
      </c>
      <c r="C31" s="203"/>
      <c r="D31" s="204"/>
      <c r="E31" s="205"/>
      <c r="F31" s="205"/>
      <c r="G31" s="205"/>
      <c r="H31" s="205"/>
      <c r="I31" s="205"/>
      <c r="J31" s="205"/>
      <c r="K31" s="206"/>
      <c r="L31" s="65">
        <f>SUM(L28:L30)</f>
        <v>54</v>
      </c>
      <c r="M31" s="65">
        <f>SUM(M28:M30)</f>
        <v>2915504</v>
      </c>
      <c r="N31" s="65">
        <f>SUM(N28:N30)</f>
        <v>29863027.09</v>
      </c>
    </row>
    <row r="32" spans="1:14" ht="12" customHeight="1">
      <c r="A32" s="58"/>
      <c r="B32" s="196" t="s">
        <v>84</v>
      </c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8"/>
    </row>
    <row r="33" spans="1:14" ht="12" customHeight="1">
      <c r="A33" s="58"/>
      <c r="B33" s="46" t="s">
        <v>141</v>
      </c>
      <c r="C33" s="59" t="s">
        <v>142</v>
      </c>
      <c r="D33" s="122">
        <v>5.8</v>
      </c>
      <c r="E33" s="122">
        <v>5.8</v>
      </c>
      <c r="F33" s="122">
        <v>5.75</v>
      </c>
      <c r="G33" s="122">
        <v>5.78</v>
      </c>
      <c r="H33" s="122">
        <v>5.8</v>
      </c>
      <c r="I33" s="122">
        <v>5.78</v>
      </c>
      <c r="J33" s="122">
        <v>5.8</v>
      </c>
      <c r="K33" s="123">
        <v>-0.34</v>
      </c>
      <c r="L33" s="120">
        <v>57</v>
      </c>
      <c r="M33" s="121">
        <v>7466164</v>
      </c>
      <c r="N33" s="121">
        <v>43134182.079999998</v>
      </c>
    </row>
    <row r="34" spans="1:14" ht="12" customHeight="1">
      <c r="A34" s="58"/>
      <c r="B34" s="46" t="s">
        <v>180</v>
      </c>
      <c r="C34" s="59" t="s">
        <v>181</v>
      </c>
      <c r="D34" s="122">
        <v>2.5499999999999998</v>
      </c>
      <c r="E34" s="122">
        <v>2.5499999999999998</v>
      </c>
      <c r="F34" s="122">
        <v>2.5499999999999998</v>
      </c>
      <c r="G34" s="122">
        <v>2.5499999999999998</v>
      </c>
      <c r="H34" s="122">
        <v>2.6</v>
      </c>
      <c r="I34" s="122">
        <v>2.5499999999999998</v>
      </c>
      <c r="J34" s="122">
        <v>2.6</v>
      </c>
      <c r="K34" s="123">
        <v>-1.92</v>
      </c>
      <c r="L34" s="120">
        <v>3</v>
      </c>
      <c r="M34" s="121">
        <v>275000</v>
      </c>
      <c r="N34" s="121">
        <v>701250</v>
      </c>
    </row>
    <row r="35" spans="1:14" ht="12" customHeight="1">
      <c r="A35" s="58"/>
      <c r="B35" s="46" t="s">
        <v>97</v>
      </c>
      <c r="C35" s="59" t="s">
        <v>98</v>
      </c>
      <c r="D35" s="122">
        <v>5.5</v>
      </c>
      <c r="E35" s="122">
        <v>5.5</v>
      </c>
      <c r="F35" s="122">
        <v>5.5</v>
      </c>
      <c r="G35" s="122">
        <v>5.5</v>
      </c>
      <c r="H35" s="122">
        <v>5.5</v>
      </c>
      <c r="I35" s="122">
        <v>5.5</v>
      </c>
      <c r="J35" s="122">
        <v>5.5</v>
      </c>
      <c r="K35" s="103">
        <v>0</v>
      </c>
      <c r="L35" s="120">
        <v>1</v>
      </c>
      <c r="M35" s="121">
        <v>361</v>
      </c>
      <c r="N35" s="121">
        <v>1985.5</v>
      </c>
    </row>
    <row r="36" spans="1:14" ht="12" customHeight="1">
      <c r="A36" s="58"/>
      <c r="B36" s="46" t="s">
        <v>170</v>
      </c>
      <c r="C36" s="59" t="s">
        <v>171</v>
      </c>
      <c r="D36" s="122">
        <v>17.5</v>
      </c>
      <c r="E36" s="122">
        <v>17.5</v>
      </c>
      <c r="F36" s="122">
        <v>17.5</v>
      </c>
      <c r="G36" s="122">
        <v>17.5</v>
      </c>
      <c r="H36" s="122">
        <v>17.5</v>
      </c>
      <c r="I36" s="122">
        <v>17.5</v>
      </c>
      <c r="J36" s="122">
        <v>17.5</v>
      </c>
      <c r="K36" s="103">
        <v>0</v>
      </c>
      <c r="L36" s="120">
        <v>7</v>
      </c>
      <c r="M36" s="121">
        <v>2427</v>
      </c>
      <c r="N36" s="121">
        <v>42472.5</v>
      </c>
    </row>
    <row r="37" spans="1:14" ht="12" customHeight="1">
      <c r="A37" s="58"/>
      <c r="B37" s="46" t="s">
        <v>199</v>
      </c>
      <c r="C37" s="59" t="s">
        <v>200</v>
      </c>
      <c r="D37" s="122">
        <v>1.3</v>
      </c>
      <c r="E37" s="122">
        <v>1.31</v>
      </c>
      <c r="F37" s="122">
        <v>1.28</v>
      </c>
      <c r="G37" s="122">
        <v>1.3</v>
      </c>
      <c r="H37" s="122">
        <v>1.27</v>
      </c>
      <c r="I37" s="122">
        <v>1.28</v>
      </c>
      <c r="J37" s="122">
        <v>1.3</v>
      </c>
      <c r="K37" s="123">
        <v>-1.54</v>
      </c>
      <c r="L37" s="120">
        <v>19</v>
      </c>
      <c r="M37" s="121">
        <v>2055115</v>
      </c>
      <c r="N37" s="121">
        <v>2662008.9900000002</v>
      </c>
    </row>
    <row r="38" spans="1:14" ht="12" customHeight="1">
      <c r="A38" s="58"/>
      <c r="B38" s="46" t="s">
        <v>205</v>
      </c>
      <c r="C38" s="59" t="s">
        <v>206</v>
      </c>
      <c r="D38" s="122">
        <v>2.5</v>
      </c>
      <c r="E38" s="122">
        <v>2.5</v>
      </c>
      <c r="F38" s="122">
        <v>2.4500000000000002</v>
      </c>
      <c r="G38" s="122">
        <v>2.4500000000000002</v>
      </c>
      <c r="H38" s="122">
        <v>2.5</v>
      </c>
      <c r="I38" s="122">
        <v>2.4500000000000002</v>
      </c>
      <c r="J38" s="122">
        <v>2.5</v>
      </c>
      <c r="K38" s="123">
        <v>-2</v>
      </c>
      <c r="L38" s="120">
        <v>4</v>
      </c>
      <c r="M38" s="121">
        <v>6077</v>
      </c>
      <c r="N38" s="121">
        <v>14908.5</v>
      </c>
    </row>
    <row r="39" spans="1:14" ht="12" customHeight="1">
      <c r="A39" s="58"/>
      <c r="B39" s="46" t="s">
        <v>277</v>
      </c>
      <c r="C39" s="59" t="s">
        <v>278</v>
      </c>
      <c r="D39" s="122">
        <v>2.11</v>
      </c>
      <c r="E39" s="122">
        <v>2.11</v>
      </c>
      <c r="F39" s="122">
        <v>2.09</v>
      </c>
      <c r="G39" s="122">
        <v>2.1</v>
      </c>
      <c r="H39" s="122">
        <v>2.12</v>
      </c>
      <c r="I39" s="122">
        <v>2.11</v>
      </c>
      <c r="J39" s="122">
        <v>2.11</v>
      </c>
      <c r="K39" s="123">
        <v>0</v>
      </c>
      <c r="L39" s="120">
        <v>35</v>
      </c>
      <c r="M39" s="121">
        <v>27315980</v>
      </c>
      <c r="N39" s="121">
        <v>57420976.350000001</v>
      </c>
    </row>
    <row r="40" spans="1:14" ht="12" customHeight="1">
      <c r="A40" s="58"/>
      <c r="B40" s="46" t="s">
        <v>132</v>
      </c>
      <c r="C40" s="59" t="s">
        <v>133</v>
      </c>
      <c r="D40" s="122">
        <v>1.99</v>
      </c>
      <c r="E40" s="122">
        <v>2.0499999999999998</v>
      </c>
      <c r="F40" s="122">
        <v>1.99</v>
      </c>
      <c r="G40" s="122">
        <v>2.04</v>
      </c>
      <c r="H40" s="122">
        <v>1.99</v>
      </c>
      <c r="I40" s="122">
        <v>2.0499999999999998</v>
      </c>
      <c r="J40" s="122">
        <v>1.99</v>
      </c>
      <c r="K40" s="123">
        <v>3.02</v>
      </c>
      <c r="L40" s="120">
        <v>2</v>
      </c>
      <c r="M40" s="121">
        <v>12414</v>
      </c>
      <c r="N40" s="121">
        <v>25310.46</v>
      </c>
    </row>
    <row r="41" spans="1:14" ht="12" customHeight="1">
      <c r="A41" s="58"/>
      <c r="B41" s="46" t="s">
        <v>197</v>
      </c>
      <c r="C41" s="59" t="s">
        <v>198</v>
      </c>
      <c r="D41" s="122">
        <v>5.35</v>
      </c>
      <c r="E41" s="122">
        <v>5.5</v>
      </c>
      <c r="F41" s="122">
        <v>5.35</v>
      </c>
      <c r="G41" s="122">
        <v>5.43</v>
      </c>
      <c r="H41" s="122">
        <v>5.35</v>
      </c>
      <c r="I41" s="122">
        <v>5.4</v>
      </c>
      <c r="J41" s="122">
        <v>5.35</v>
      </c>
      <c r="K41" s="123">
        <v>0.93</v>
      </c>
      <c r="L41" s="120">
        <v>11</v>
      </c>
      <c r="M41" s="121">
        <v>1168242</v>
      </c>
      <c r="N41" s="121">
        <v>6344052.7000000002</v>
      </c>
    </row>
    <row r="42" spans="1:14" ht="12" customHeight="1">
      <c r="A42" s="58"/>
      <c r="B42" s="46" t="s">
        <v>183</v>
      </c>
      <c r="C42" s="59" t="s">
        <v>148</v>
      </c>
      <c r="D42" s="122">
        <v>2.2999999999999998</v>
      </c>
      <c r="E42" s="122">
        <v>2.2999999999999998</v>
      </c>
      <c r="F42" s="122">
        <v>2.2999999999999998</v>
      </c>
      <c r="G42" s="122">
        <v>2.2999999999999998</v>
      </c>
      <c r="H42" s="122">
        <v>2.31</v>
      </c>
      <c r="I42" s="122">
        <v>2.2999999999999998</v>
      </c>
      <c r="J42" s="122">
        <v>2.31</v>
      </c>
      <c r="K42" s="123">
        <v>-0.43</v>
      </c>
      <c r="L42" s="120">
        <v>1</v>
      </c>
      <c r="M42" s="121">
        <v>12191</v>
      </c>
      <c r="N42" s="121">
        <v>28039.3</v>
      </c>
    </row>
    <row r="43" spans="1:14" ht="12" customHeight="1">
      <c r="A43" s="58"/>
      <c r="B43" s="202" t="s">
        <v>91</v>
      </c>
      <c r="C43" s="203"/>
      <c r="D43" s="204"/>
      <c r="E43" s="205"/>
      <c r="F43" s="205"/>
      <c r="G43" s="205"/>
      <c r="H43" s="205"/>
      <c r="I43" s="205"/>
      <c r="J43" s="205"/>
      <c r="K43" s="206"/>
      <c r="L43" s="65">
        <f>SUM(L33:L42)</f>
        <v>140</v>
      </c>
      <c r="M43" s="65">
        <f>SUM(M33:M42)</f>
        <v>38313971</v>
      </c>
      <c r="N43" s="65">
        <f>SUM(N33:N42)</f>
        <v>110375186.38</v>
      </c>
    </row>
    <row r="44" spans="1:14" ht="12" customHeight="1">
      <c r="A44" s="58"/>
      <c r="B44" s="196" t="s">
        <v>31</v>
      </c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8"/>
    </row>
    <row r="45" spans="1:14" ht="12" customHeight="1">
      <c r="A45" s="58"/>
      <c r="B45" s="46" t="s">
        <v>164</v>
      </c>
      <c r="C45" s="59" t="s">
        <v>165</v>
      </c>
      <c r="D45" s="122">
        <v>11.58</v>
      </c>
      <c r="E45" s="122">
        <v>11.58</v>
      </c>
      <c r="F45" s="122">
        <v>11.58</v>
      </c>
      <c r="G45" s="122">
        <v>11.58</v>
      </c>
      <c r="H45" s="122">
        <v>11.58</v>
      </c>
      <c r="I45" s="122">
        <v>11.58</v>
      </c>
      <c r="J45" s="122">
        <v>11.58</v>
      </c>
      <c r="K45" s="103">
        <v>0</v>
      </c>
      <c r="L45" s="120">
        <v>5</v>
      </c>
      <c r="M45" s="121">
        <v>1881</v>
      </c>
      <c r="N45" s="121">
        <v>21781.98</v>
      </c>
    </row>
    <row r="46" spans="1:14" ht="12" customHeight="1">
      <c r="A46" s="58"/>
      <c r="B46" s="46" t="s">
        <v>264</v>
      </c>
      <c r="C46" s="59" t="s">
        <v>265</v>
      </c>
      <c r="D46" s="122">
        <v>102</v>
      </c>
      <c r="E46" s="122">
        <v>102</v>
      </c>
      <c r="F46" s="122">
        <v>102</v>
      </c>
      <c r="G46" s="122">
        <v>102</v>
      </c>
      <c r="H46" s="122">
        <v>102</v>
      </c>
      <c r="I46" s="122">
        <v>102</v>
      </c>
      <c r="J46" s="122">
        <v>102</v>
      </c>
      <c r="K46" s="103">
        <v>0</v>
      </c>
      <c r="L46" s="120">
        <v>2</v>
      </c>
      <c r="M46" s="121">
        <v>271</v>
      </c>
      <c r="N46" s="121">
        <v>27642</v>
      </c>
    </row>
    <row r="47" spans="1:14" ht="12" customHeight="1">
      <c r="A47" s="58"/>
      <c r="B47" s="46" t="s">
        <v>125</v>
      </c>
      <c r="C47" s="59" t="s">
        <v>124</v>
      </c>
      <c r="D47" s="122">
        <v>51</v>
      </c>
      <c r="E47" s="122">
        <v>51</v>
      </c>
      <c r="F47" s="122">
        <v>51</v>
      </c>
      <c r="G47" s="122">
        <v>51</v>
      </c>
      <c r="H47" s="122">
        <v>50</v>
      </c>
      <c r="I47" s="95">
        <v>51</v>
      </c>
      <c r="J47" s="95">
        <v>50</v>
      </c>
      <c r="K47" s="98">
        <v>2</v>
      </c>
      <c r="L47" s="99">
        <v>12</v>
      </c>
      <c r="M47" s="100">
        <v>70307</v>
      </c>
      <c r="N47" s="100">
        <v>3585657</v>
      </c>
    </row>
    <row r="48" spans="1:14" ht="12" customHeight="1">
      <c r="A48" s="58"/>
      <c r="B48" s="46" t="s">
        <v>252</v>
      </c>
      <c r="C48" s="59" t="s">
        <v>253</v>
      </c>
      <c r="D48" s="122">
        <v>13.47</v>
      </c>
      <c r="E48" s="122">
        <v>13.65</v>
      </c>
      <c r="F48" s="122">
        <v>13.47</v>
      </c>
      <c r="G48" s="122">
        <v>13.56</v>
      </c>
      <c r="H48" s="122">
        <v>13</v>
      </c>
      <c r="I48" s="95">
        <v>13.65</v>
      </c>
      <c r="J48" s="95">
        <v>13</v>
      </c>
      <c r="K48" s="98">
        <v>5</v>
      </c>
      <c r="L48" s="99">
        <v>7</v>
      </c>
      <c r="M48" s="100">
        <v>147344</v>
      </c>
      <c r="N48" s="100">
        <v>1997635.35</v>
      </c>
    </row>
    <row r="49" spans="1:20" ht="12" customHeight="1">
      <c r="A49" s="58"/>
      <c r="B49" s="202" t="s">
        <v>92</v>
      </c>
      <c r="C49" s="203"/>
      <c r="D49" s="204"/>
      <c r="E49" s="205"/>
      <c r="F49" s="205"/>
      <c r="G49" s="205"/>
      <c r="H49" s="205"/>
      <c r="I49" s="205"/>
      <c r="J49" s="205"/>
      <c r="K49" s="206"/>
      <c r="L49" s="64">
        <f>SUM(L45:L48)</f>
        <v>26</v>
      </c>
      <c r="M49" s="61">
        <f>SUM(M45:M48)</f>
        <v>219803</v>
      </c>
      <c r="N49" s="61">
        <f>SUM(N45:N48)</f>
        <v>5632716.3300000001</v>
      </c>
    </row>
    <row r="50" spans="1:20" ht="12" customHeight="1">
      <c r="A50" s="58"/>
      <c r="B50" s="196" t="s">
        <v>85</v>
      </c>
      <c r="C50" s="197"/>
      <c r="D50" s="197"/>
      <c r="E50" s="197"/>
      <c r="F50" s="197"/>
      <c r="G50" s="197"/>
      <c r="H50" s="197"/>
      <c r="I50" s="197"/>
      <c r="J50" s="197"/>
      <c r="K50" s="197"/>
      <c r="L50" s="197"/>
      <c r="M50" s="197"/>
      <c r="N50" s="198"/>
    </row>
    <row r="51" spans="1:20" ht="12" customHeight="1">
      <c r="A51" s="58"/>
      <c r="B51" s="46" t="s">
        <v>211</v>
      </c>
      <c r="C51" s="59" t="s">
        <v>212</v>
      </c>
      <c r="D51" s="63">
        <v>2.33</v>
      </c>
      <c r="E51" s="63">
        <v>2.33</v>
      </c>
      <c r="F51" s="63">
        <v>2.25</v>
      </c>
      <c r="G51" s="63">
        <v>2.3199999999999998</v>
      </c>
      <c r="H51" s="63">
        <v>2.33</v>
      </c>
      <c r="I51" s="95">
        <v>2.25</v>
      </c>
      <c r="J51" s="95">
        <v>2.33</v>
      </c>
      <c r="K51" s="98">
        <v>-3.43</v>
      </c>
      <c r="L51" s="99">
        <v>4</v>
      </c>
      <c r="M51" s="100">
        <v>39067</v>
      </c>
      <c r="N51" s="100">
        <v>90626.11</v>
      </c>
    </row>
    <row r="52" spans="1:20" ht="12" customHeight="1">
      <c r="A52" s="58"/>
      <c r="B52" s="46" t="s">
        <v>273</v>
      </c>
      <c r="C52" s="59" t="s">
        <v>274</v>
      </c>
      <c r="D52" s="63">
        <v>7.2</v>
      </c>
      <c r="E52" s="63">
        <v>7.32</v>
      </c>
      <c r="F52" s="63">
        <v>6.84</v>
      </c>
      <c r="G52" s="63">
        <v>6.85</v>
      </c>
      <c r="H52" s="63">
        <v>7.19</v>
      </c>
      <c r="I52" s="95">
        <v>7.1</v>
      </c>
      <c r="J52" s="95">
        <v>7.2</v>
      </c>
      <c r="K52" s="98">
        <v>-1.39</v>
      </c>
      <c r="L52" s="99">
        <v>19</v>
      </c>
      <c r="M52" s="100">
        <v>288784</v>
      </c>
      <c r="N52" s="100">
        <v>1979258.36</v>
      </c>
    </row>
    <row r="53" spans="1:20" ht="12" customHeight="1">
      <c r="A53" s="58"/>
      <c r="B53" s="46" t="s">
        <v>217</v>
      </c>
      <c r="C53" s="59" t="s">
        <v>218</v>
      </c>
      <c r="D53" s="63">
        <v>4.59</v>
      </c>
      <c r="E53" s="63">
        <v>4.59</v>
      </c>
      <c r="F53" s="63">
        <v>4.59</v>
      </c>
      <c r="G53" s="63">
        <v>4.59</v>
      </c>
      <c r="H53" s="63">
        <v>4.5999999999999996</v>
      </c>
      <c r="I53" s="95">
        <v>4.59</v>
      </c>
      <c r="J53" s="95">
        <v>4.5999999999999996</v>
      </c>
      <c r="K53" s="98">
        <v>-0.22</v>
      </c>
      <c r="L53" s="99">
        <v>1</v>
      </c>
      <c r="M53" s="100">
        <v>216</v>
      </c>
      <c r="N53" s="100">
        <v>991.44</v>
      </c>
    </row>
    <row r="54" spans="1:20" ht="12" customHeight="1">
      <c r="A54" s="58"/>
      <c r="B54" s="46" t="s">
        <v>87</v>
      </c>
      <c r="C54" s="59" t="s">
        <v>43</v>
      </c>
      <c r="D54" s="63">
        <v>0.36</v>
      </c>
      <c r="E54" s="63">
        <v>0.37</v>
      </c>
      <c r="F54" s="63">
        <v>0.36</v>
      </c>
      <c r="G54" s="63">
        <v>0.37</v>
      </c>
      <c r="H54" s="63">
        <v>0.36</v>
      </c>
      <c r="I54" s="95">
        <v>0.37</v>
      </c>
      <c r="J54" s="95">
        <v>0.36</v>
      </c>
      <c r="K54" s="98">
        <v>2.78</v>
      </c>
      <c r="L54" s="99">
        <v>6</v>
      </c>
      <c r="M54" s="100">
        <v>334141</v>
      </c>
      <c r="N54" s="100">
        <v>123149.35</v>
      </c>
    </row>
    <row r="55" spans="1:20" ht="12" customHeight="1">
      <c r="A55" s="58"/>
      <c r="B55" s="202" t="s">
        <v>225</v>
      </c>
      <c r="C55" s="203"/>
      <c r="D55" s="204"/>
      <c r="E55" s="205"/>
      <c r="F55" s="205"/>
      <c r="G55" s="205"/>
      <c r="H55" s="205"/>
      <c r="I55" s="205"/>
      <c r="J55" s="205"/>
      <c r="K55" s="206"/>
      <c r="L55" s="64">
        <f>SUM(L51:L54)</f>
        <v>30</v>
      </c>
      <c r="M55" s="61">
        <f>SUM(M51:M54)</f>
        <v>662208</v>
      </c>
      <c r="N55" s="61">
        <f>SUM(N51:N54)</f>
        <v>2194025.2600000002</v>
      </c>
    </row>
    <row r="56" spans="1:20" s="52" customFormat="1" ht="12" customHeight="1">
      <c r="B56" s="66" t="s">
        <v>32</v>
      </c>
      <c r="C56" s="207"/>
      <c r="D56" s="212"/>
      <c r="E56" s="212"/>
      <c r="F56" s="212"/>
      <c r="G56" s="212"/>
      <c r="H56" s="212"/>
      <c r="I56" s="212"/>
      <c r="J56" s="212"/>
      <c r="K56" s="209"/>
      <c r="L56" s="67">
        <f>L55+L49+L43+L31+L22+L18+L26</f>
        <v>584</v>
      </c>
      <c r="M56" s="67">
        <f>M55+M49+M43+M31+M22+M18+M26</f>
        <v>277470416</v>
      </c>
      <c r="N56" s="67">
        <f>N55+N49+N43+N31+N22+N18+N26</f>
        <v>381636580.72000003</v>
      </c>
      <c r="O56" s="58"/>
      <c r="P56" s="58"/>
      <c r="Q56" s="58"/>
      <c r="R56" s="58"/>
      <c r="S56" s="58"/>
      <c r="T56" s="58"/>
    </row>
    <row r="57" spans="1:20" s="52" customFormat="1" ht="22.5" customHeight="1">
      <c r="A57" s="51"/>
      <c r="B57" s="199" t="s">
        <v>314</v>
      </c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1"/>
      <c r="O57" s="58"/>
      <c r="P57" s="58"/>
      <c r="Q57" s="58"/>
      <c r="R57" s="58"/>
      <c r="S57" s="58"/>
      <c r="T57" s="58"/>
    </row>
    <row r="58" spans="1:20" s="52" customFormat="1" ht="41.25" customHeight="1">
      <c r="B58" s="53" t="s">
        <v>15</v>
      </c>
      <c r="C58" s="54" t="s">
        <v>20</v>
      </c>
      <c r="D58" s="54" t="s">
        <v>21</v>
      </c>
      <c r="E58" s="54" t="s">
        <v>22</v>
      </c>
      <c r="F58" s="54" t="s">
        <v>23</v>
      </c>
      <c r="G58" s="54" t="s">
        <v>24</v>
      </c>
      <c r="H58" s="54" t="s">
        <v>25</v>
      </c>
      <c r="I58" s="54" t="s">
        <v>19</v>
      </c>
      <c r="J58" s="54" t="s">
        <v>26</v>
      </c>
      <c r="K58" s="55" t="s">
        <v>27</v>
      </c>
      <c r="L58" s="56" t="s">
        <v>28</v>
      </c>
      <c r="M58" s="56" t="s">
        <v>18</v>
      </c>
      <c r="N58" s="57" t="s">
        <v>7</v>
      </c>
      <c r="O58" s="58"/>
      <c r="P58" s="58"/>
      <c r="Q58" s="58"/>
      <c r="R58" s="58"/>
      <c r="S58" s="58"/>
      <c r="T58" s="58"/>
    </row>
    <row r="59" spans="1:20" s="52" customFormat="1" ht="12.95" customHeight="1">
      <c r="B59" s="196" t="s">
        <v>29</v>
      </c>
      <c r="C59" s="197"/>
      <c r="D59" s="197"/>
      <c r="E59" s="197"/>
      <c r="F59" s="197"/>
      <c r="G59" s="197"/>
      <c r="H59" s="197"/>
      <c r="I59" s="197"/>
      <c r="J59" s="197"/>
      <c r="K59" s="197"/>
      <c r="L59" s="197"/>
      <c r="M59" s="197"/>
      <c r="N59" s="198"/>
      <c r="O59" s="58"/>
      <c r="P59" s="58"/>
      <c r="Q59" s="58"/>
      <c r="R59" s="58"/>
      <c r="S59" s="58"/>
      <c r="T59" s="58"/>
    </row>
    <row r="60" spans="1:20" ht="12.95" customHeight="1">
      <c r="A60" s="58"/>
      <c r="B60" s="46" t="s">
        <v>213</v>
      </c>
      <c r="C60" s="59" t="s">
        <v>214</v>
      </c>
      <c r="D60" s="81">
        <v>0.62</v>
      </c>
      <c r="E60" s="81">
        <v>0.62</v>
      </c>
      <c r="F60" s="81">
        <v>0.62</v>
      </c>
      <c r="G60" s="86">
        <v>0.62</v>
      </c>
      <c r="H60" s="86">
        <v>0.62</v>
      </c>
      <c r="I60" s="81">
        <v>0.62</v>
      </c>
      <c r="J60" s="81">
        <v>0.62</v>
      </c>
      <c r="K60" s="103">
        <v>0</v>
      </c>
      <c r="L60" s="83">
        <v>8</v>
      </c>
      <c r="M60" s="84">
        <v>52605</v>
      </c>
      <c r="N60" s="84">
        <v>32615.1</v>
      </c>
    </row>
    <row r="61" spans="1:20" ht="12.95" customHeight="1">
      <c r="A61" s="58"/>
      <c r="B61" s="46" t="s">
        <v>185</v>
      </c>
      <c r="C61" s="59" t="s">
        <v>184</v>
      </c>
      <c r="D61" s="81">
        <v>0.31</v>
      </c>
      <c r="E61" s="81">
        <v>0.31</v>
      </c>
      <c r="F61" s="81">
        <v>0.31</v>
      </c>
      <c r="G61" s="86">
        <v>0.31</v>
      </c>
      <c r="H61" s="86">
        <v>0.31</v>
      </c>
      <c r="I61" s="81">
        <v>0.31</v>
      </c>
      <c r="J61" s="81">
        <v>0.31</v>
      </c>
      <c r="K61" s="103">
        <v>0</v>
      </c>
      <c r="L61" s="83">
        <v>1</v>
      </c>
      <c r="M61" s="84">
        <v>64131</v>
      </c>
      <c r="N61" s="84">
        <v>19880.61</v>
      </c>
    </row>
    <row r="62" spans="1:20" ht="12.95" customHeight="1">
      <c r="A62" s="58"/>
      <c r="B62" s="202" t="s">
        <v>89</v>
      </c>
      <c r="C62" s="203"/>
      <c r="D62" s="204"/>
      <c r="E62" s="205"/>
      <c r="F62" s="205"/>
      <c r="G62" s="205"/>
      <c r="H62" s="205"/>
      <c r="I62" s="205"/>
      <c r="J62" s="205"/>
      <c r="K62" s="206"/>
      <c r="L62" s="65">
        <f>SUM(L60:L61)</f>
        <v>9</v>
      </c>
      <c r="M62" s="65">
        <f>SUM(M60:M61)</f>
        <v>116736</v>
      </c>
      <c r="N62" s="65">
        <f>SUM(N60:N61)</f>
        <v>52495.71</v>
      </c>
    </row>
    <row r="63" spans="1:20" s="52" customFormat="1" ht="12.95" customHeight="1">
      <c r="B63" s="196" t="s">
        <v>94</v>
      </c>
      <c r="C63" s="197"/>
      <c r="D63" s="197"/>
      <c r="E63" s="197"/>
      <c r="F63" s="197"/>
      <c r="G63" s="197"/>
      <c r="H63" s="197"/>
      <c r="I63" s="197"/>
      <c r="J63" s="197"/>
      <c r="K63" s="197"/>
      <c r="L63" s="197"/>
      <c r="M63" s="197"/>
      <c r="N63" s="198"/>
      <c r="O63" s="58"/>
      <c r="P63" s="58"/>
      <c r="Q63" s="58"/>
      <c r="R63" s="58"/>
      <c r="S63" s="58"/>
      <c r="T63" s="58"/>
    </row>
    <row r="64" spans="1:20" ht="12.95" customHeight="1">
      <c r="A64" s="58"/>
      <c r="B64" s="46" t="s">
        <v>283</v>
      </c>
      <c r="C64" s="59" t="s">
        <v>284</v>
      </c>
      <c r="D64" s="122">
        <v>4.8499999999999996</v>
      </c>
      <c r="E64" s="122">
        <v>4.8499999999999996</v>
      </c>
      <c r="F64" s="122">
        <v>4.8499999999999996</v>
      </c>
      <c r="G64" s="122">
        <v>4.8499999999999996</v>
      </c>
      <c r="H64" s="122">
        <v>4.62</v>
      </c>
      <c r="I64" s="122">
        <v>4.8499999999999996</v>
      </c>
      <c r="J64" s="122">
        <v>4.62</v>
      </c>
      <c r="K64" s="123">
        <v>4.9800000000000004</v>
      </c>
      <c r="L64" s="120">
        <v>1</v>
      </c>
      <c r="M64" s="121">
        <v>10000</v>
      </c>
      <c r="N64" s="121">
        <v>48500</v>
      </c>
    </row>
    <row r="65" spans="1:20" ht="12.95" customHeight="1">
      <c r="A65" s="58"/>
      <c r="B65" s="202" t="s">
        <v>288</v>
      </c>
      <c r="C65" s="203"/>
      <c r="D65" s="204"/>
      <c r="E65" s="205"/>
      <c r="F65" s="205"/>
      <c r="G65" s="205"/>
      <c r="H65" s="205"/>
      <c r="I65" s="205"/>
      <c r="J65" s="205"/>
      <c r="K65" s="206"/>
      <c r="L65" s="65">
        <f>SUM(L64:L64)</f>
        <v>1</v>
      </c>
      <c r="M65" s="65">
        <f>SUM(M64:M64)</f>
        <v>10000</v>
      </c>
      <c r="N65" s="65">
        <f>SUM(N64:N64)</f>
        <v>48500</v>
      </c>
    </row>
    <row r="66" spans="1:20" ht="12.95" customHeight="1">
      <c r="A66" s="58"/>
      <c r="B66" s="196" t="s">
        <v>84</v>
      </c>
      <c r="C66" s="197"/>
      <c r="D66" s="197"/>
      <c r="E66" s="197"/>
      <c r="F66" s="197"/>
      <c r="G66" s="197"/>
      <c r="H66" s="197"/>
      <c r="I66" s="197"/>
      <c r="J66" s="197"/>
      <c r="K66" s="197"/>
      <c r="L66" s="197"/>
      <c r="M66" s="197"/>
      <c r="N66" s="198"/>
    </row>
    <row r="67" spans="1:20" ht="12.95" customHeight="1">
      <c r="A67" s="58"/>
      <c r="B67" s="46" t="s">
        <v>33</v>
      </c>
      <c r="C67" s="59" t="s">
        <v>34</v>
      </c>
      <c r="D67" s="81">
        <v>1.88</v>
      </c>
      <c r="E67" s="81">
        <v>1.89</v>
      </c>
      <c r="F67" s="81">
        <v>1.88</v>
      </c>
      <c r="G67" s="86">
        <v>1.88</v>
      </c>
      <c r="H67" s="86">
        <v>1.93</v>
      </c>
      <c r="I67" s="81">
        <v>1.89</v>
      </c>
      <c r="J67" s="81">
        <v>1.9</v>
      </c>
      <c r="K67" s="82">
        <v>-0.53</v>
      </c>
      <c r="L67" s="83">
        <v>2</v>
      </c>
      <c r="M67" s="84">
        <v>60000</v>
      </c>
      <c r="N67" s="84">
        <v>112900</v>
      </c>
    </row>
    <row r="68" spans="1:20" ht="12.95" customHeight="1">
      <c r="A68" s="58"/>
      <c r="B68" s="202" t="s">
        <v>91</v>
      </c>
      <c r="C68" s="203"/>
      <c r="D68" s="204"/>
      <c r="E68" s="205"/>
      <c r="F68" s="205"/>
      <c r="G68" s="205"/>
      <c r="H68" s="205"/>
      <c r="I68" s="205"/>
      <c r="J68" s="205"/>
      <c r="K68" s="206"/>
      <c r="L68" s="65">
        <f>SUM(L67:L67)</f>
        <v>2</v>
      </c>
      <c r="M68" s="65">
        <f>SUM(M67:M67)</f>
        <v>60000</v>
      </c>
      <c r="N68" s="65">
        <f>SUM(N67:N67)</f>
        <v>112900</v>
      </c>
    </row>
    <row r="69" spans="1:20" ht="12.95" customHeight="1">
      <c r="A69" s="58"/>
      <c r="B69" s="196" t="s">
        <v>84</v>
      </c>
      <c r="C69" s="197"/>
      <c r="D69" s="197"/>
      <c r="E69" s="197"/>
      <c r="F69" s="197"/>
      <c r="G69" s="197"/>
      <c r="H69" s="197"/>
      <c r="I69" s="197"/>
      <c r="J69" s="197"/>
      <c r="K69" s="197"/>
      <c r="L69" s="197"/>
      <c r="M69" s="197"/>
      <c r="N69" s="198"/>
    </row>
    <row r="70" spans="1:20" ht="12.95" customHeight="1">
      <c r="A70" s="58"/>
      <c r="B70" s="46" t="s">
        <v>35</v>
      </c>
      <c r="C70" s="59" t="s">
        <v>36</v>
      </c>
      <c r="D70" s="86">
        <v>2.97</v>
      </c>
      <c r="E70" s="86">
        <v>3</v>
      </c>
      <c r="F70" s="86">
        <v>2.87</v>
      </c>
      <c r="G70" s="86">
        <v>2.89</v>
      </c>
      <c r="H70" s="86">
        <v>2.89</v>
      </c>
      <c r="I70" s="86">
        <v>2.87</v>
      </c>
      <c r="J70" s="86">
        <v>2.97</v>
      </c>
      <c r="K70" s="91">
        <v>-3.37</v>
      </c>
      <c r="L70" s="92">
        <v>17</v>
      </c>
      <c r="M70" s="93">
        <v>1183720</v>
      </c>
      <c r="N70" s="93">
        <v>3426148.4</v>
      </c>
    </row>
    <row r="71" spans="1:20" ht="12.95" customHeight="1">
      <c r="A71" s="58"/>
      <c r="B71" s="46" t="s">
        <v>88</v>
      </c>
      <c r="C71" s="59" t="s">
        <v>37</v>
      </c>
      <c r="D71" s="86">
        <v>0.99</v>
      </c>
      <c r="E71" s="86">
        <v>0.99</v>
      </c>
      <c r="F71" s="86">
        <v>0.99</v>
      </c>
      <c r="G71" s="86">
        <v>0.99</v>
      </c>
      <c r="H71" s="86">
        <v>0.99</v>
      </c>
      <c r="I71" s="86">
        <v>0.99</v>
      </c>
      <c r="J71" s="86">
        <v>0.99</v>
      </c>
      <c r="K71" s="103">
        <v>0</v>
      </c>
      <c r="L71" s="92">
        <v>1</v>
      </c>
      <c r="M71" s="93">
        <v>23113</v>
      </c>
      <c r="N71" s="93">
        <v>22881.87</v>
      </c>
    </row>
    <row r="72" spans="1:20" ht="12.95" customHeight="1">
      <c r="A72" s="58"/>
      <c r="B72" s="202" t="s">
        <v>91</v>
      </c>
      <c r="C72" s="203"/>
      <c r="D72" s="204"/>
      <c r="E72" s="205"/>
      <c r="F72" s="205"/>
      <c r="G72" s="205"/>
      <c r="H72" s="205"/>
      <c r="I72" s="205"/>
      <c r="J72" s="205"/>
      <c r="K72" s="206"/>
      <c r="L72" s="65">
        <f>SUM(L70:L71)</f>
        <v>18</v>
      </c>
      <c r="M72" s="65">
        <f>SUM(M70:M71)</f>
        <v>1206833</v>
      </c>
      <c r="N72" s="65">
        <f>SUM(N70:N71)</f>
        <v>3449030.27</v>
      </c>
    </row>
    <row r="73" spans="1:20" ht="12.95" customHeight="1">
      <c r="A73" s="58"/>
      <c r="B73" s="196" t="s">
        <v>31</v>
      </c>
      <c r="C73" s="210"/>
      <c r="D73" s="210"/>
      <c r="E73" s="210"/>
      <c r="F73" s="210"/>
      <c r="G73" s="210"/>
      <c r="H73" s="210"/>
      <c r="I73" s="210"/>
      <c r="J73" s="210"/>
      <c r="K73" s="210"/>
      <c r="L73" s="210"/>
      <c r="M73" s="210"/>
      <c r="N73" s="198"/>
    </row>
    <row r="74" spans="1:20" ht="12.95" customHeight="1">
      <c r="A74" s="58"/>
      <c r="B74" s="46" t="s">
        <v>155</v>
      </c>
      <c r="C74" s="59" t="s">
        <v>156</v>
      </c>
      <c r="D74" s="81">
        <v>29.4</v>
      </c>
      <c r="E74" s="81">
        <v>29.4</v>
      </c>
      <c r="F74" s="81">
        <v>29.4</v>
      </c>
      <c r="G74" s="86">
        <v>29.4</v>
      </c>
      <c r="H74" s="86">
        <v>29.4</v>
      </c>
      <c r="I74" s="81">
        <v>29.4</v>
      </c>
      <c r="J74" s="81">
        <v>29.4</v>
      </c>
      <c r="K74" s="103">
        <v>0</v>
      </c>
      <c r="L74" s="83">
        <v>2</v>
      </c>
      <c r="M74" s="84">
        <v>10169</v>
      </c>
      <c r="N74" s="84">
        <v>298968.59999999998</v>
      </c>
    </row>
    <row r="75" spans="1:20" ht="12.95" customHeight="1">
      <c r="A75" s="58"/>
      <c r="B75" s="202" t="s">
        <v>92</v>
      </c>
      <c r="C75" s="203"/>
      <c r="D75" s="204"/>
      <c r="E75" s="211"/>
      <c r="F75" s="211"/>
      <c r="G75" s="211"/>
      <c r="H75" s="211"/>
      <c r="I75" s="211"/>
      <c r="J75" s="211"/>
      <c r="K75" s="206"/>
      <c r="L75" s="65">
        <f>L74</f>
        <v>2</v>
      </c>
      <c r="M75" s="65">
        <f t="shared" ref="M75:N75" si="0">M74</f>
        <v>10169</v>
      </c>
      <c r="N75" s="65">
        <f t="shared" si="0"/>
        <v>298968.59999999998</v>
      </c>
    </row>
    <row r="76" spans="1:20" s="52" customFormat="1" ht="12.95" customHeight="1">
      <c r="B76" s="66" t="s">
        <v>143</v>
      </c>
      <c r="C76" s="207"/>
      <c r="D76" s="208"/>
      <c r="E76" s="208"/>
      <c r="F76" s="208"/>
      <c r="G76" s="208"/>
      <c r="H76" s="208"/>
      <c r="I76" s="208"/>
      <c r="J76" s="208"/>
      <c r="K76" s="209"/>
      <c r="L76" s="67">
        <f>L72+L68+L62+L65+L75</f>
        <v>32</v>
      </c>
      <c r="M76" s="67">
        <f>M72+M68+M62+M65+M75</f>
        <v>1403738</v>
      </c>
      <c r="N76" s="67">
        <f>N72+N68+N62+N65+N75</f>
        <v>3961894.58</v>
      </c>
      <c r="O76" s="58"/>
      <c r="P76" s="58"/>
      <c r="Q76" s="58"/>
      <c r="R76" s="58"/>
      <c r="S76" s="58"/>
      <c r="T76" s="58"/>
    </row>
    <row r="77" spans="1:20" s="52" customFormat="1" ht="19.5" customHeight="1">
      <c r="A77" s="51"/>
      <c r="B77" s="199" t="s">
        <v>315</v>
      </c>
      <c r="C77" s="200"/>
      <c r="D77" s="200"/>
      <c r="E77" s="200"/>
      <c r="F77" s="200"/>
      <c r="G77" s="200"/>
      <c r="H77" s="200"/>
      <c r="I77" s="200"/>
      <c r="J77" s="200"/>
      <c r="K77" s="200"/>
      <c r="L77" s="200"/>
      <c r="M77" s="200"/>
      <c r="N77" s="201"/>
      <c r="O77" s="58"/>
      <c r="P77" s="58"/>
      <c r="Q77" s="58"/>
      <c r="R77" s="58"/>
      <c r="S77" s="58"/>
      <c r="T77" s="58"/>
    </row>
    <row r="78" spans="1:20" s="52" customFormat="1" ht="48" customHeight="1">
      <c r="B78" s="53" t="s">
        <v>15</v>
      </c>
      <c r="C78" s="54" t="s">
        <v>20</v>
      </c>
      <c r="D78" s="54" t="s">
        <v>21</v>
      </c>
      <c r="E78" s="54" t="s">
        <v>22</v>
      </c>
      <c r="F78" s="54" t="s">
        <v>23</v>
      </c>
      <c r="G78" s="54" t="s">
        <v>24</v>
      </c>
      <c r="H78" s="54" t="s">
        <v>25</v>
      </c>
      <c r="I78" s="54" t="s">
        <v>19</v>
      </c>
      <c r="J78" s="54" t="s">
        <v>26</v>
      </c>
      <c r="K78" s="55" t="s">
        <v>27</v>
      </c>
      <c r="L78" s="56" t="s">
        <v>28</v>
      </c>
      <c r="M78" s="56" t="s">
        <v>18</v>
      </c>
      <c r="N78" s="57" t="s">
        <v>7</v>
      </c>
      <c r="O78" s="58"/>
      <c r="P78" s="58"/>
      <c r="Q78" s="58"/>
      <c r="R78" s="58"/>
      <c r="S78" s="58"/>
      <c r="T78" s="58"/>
    </row>
    <row r="79" spans="1:20" s="52" customFormat="1" ht="13.5" customHeight="1">
      <c r="B79" s="196" t="s">
        <v>29</v>
      </c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198"/>
      <c r="O79" s="58"/>
      <c r="P79" s="58"/>
      <c r="Q79" s="58"/>
      <c r="R79" s="58"/>
      <c r="S79" s="58"/>
      <c r="T79" s="58"/>
    </row>
    <row r="80" spans="1:20" ht="13.5" customHeight="1">
      <c r="A80" s="58"/>
      <c r="B80" s="46" t="s">
        <v>174</v>
      </c>
      <c r="C80" s="59" t="s">
        <v>175</v>
      </c>
      <c r="D80" s="86">
        <v>0.15</v>
      </c>
      <c r="E80" s="86">
        <v>0.16</v>
      </c>
      <c r="F80" s="86">
        <v>0.15</v>
      </c>
      <c r="G80" s="86">
        <v>0.15</v>
      </c>
      <c r="H80" s="86">
        <v>0.15</v>
      </c>
      <c r="I80" s="86">
        <v>0.16</v>
      </c>
      <c r="J80" s="86">
        <v>0.16</v>
      </c>
      <c r="K80" s="91">
        <v>0</v>
      </c>
      <c r="L80" s="92">
        <v>41</v>
      </c>
      <c r="M80" s="93">
        <v>128852175</v>
      </c>
      <c r="N80" s="93">
        <v>19334326.25</v>
      </c>
    </row>
    <row r="81" spans="1:14" ht="13.5" customHeight="1">
      <c r="A81" s="58"/>
      <c r="B81" s="202" t="s">
        <v>89</v>
      </c>
      <c r="C81" s="203"/>
      <c r="D81" s="204"/>
      <c r="E81" s="211"/>
      <c r="F81" s="211"/>
      <c r="G81" s="211"/>
      <c r="H81" s="211"/>
      <c r="I81" s="211"/>
      <c r="J81" s="211"/>
      <c r="K81" s="206"/>
      <c r="L81" s="65">
        <f>SUM(L79:L80)</f>
        <v>41</v>
      </c>
      <c r="M81" s="65">
        <f t="shared" ref="M81:N81" si="1">SUM(M79:M80)</f>
        <v>128852175</v>
      </c>
      <c r="N81" s="65">
        <f t="shared" si="1"/>
        <v>19334326.25</v>
      </c>
    </row>
    <row r="82" spans="1:14" ht="13.5" customHeight="1">
      <c r="A82" s="58"/>
      <c r="B82" s="196" t="s">
        <v>84</v>
      </c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8"/>
    </row>
    <row r="83" spans="1:14" ht="13.5" customHeight="1">
      <c r="A83" s="58"/>
      <c r="B83" s="46" t="s">
        <v>86</v>
      </c>
      <c r="C83" s="59" t="s">
        <v>42</v>
      </c>
      <c r="D83" s="86">
        <v>1.96</v>
      </c>
      <c r="E83" s="86">
        <v>2</v>
      </c>
      <c r="F83" s="86">
        <v>1.87</v>
      </c>
      <c r="G83" s="86">
        <v>1.94</v>
      </c>
      <c r="H83" s="86">
        <v>1.92</v>
      </c>
      <c r="I83" s="86">
        <v>1.87</v>
      </c>
      <c r="J83" s="86">
        <v>1.96</v>
      </c>
      <c r="K83" s="91">
        <v>-4.59</v>
      </c>
      <c r="L83" s="92">
        <v>16</v>
      </c>
      <c r="M83" s="93">
        <v>397882</v>
      </c>
      <c r="N83" s="93">
        <v>770322.38</v>
      </c>
    </row>
    <row r="84" spans="1:14" ht="13.5" customHeight="1">
      <c r="A84" s="58"/>
      <c r="B84" s="202" t="s">
        <v>91</v>
      </c>
      <c r="C84" s="203"/>
      <c r="D84" s="204"/>
      <c r="E84" s="205"/>
      <c r="F84" s="205"/>
      <c r="G84" s="205"/>
      <c r="H84" s="205"/>
      <c r="I84" s="205"/>
      <c r="J84" s="205"/>
      <c r="K84" s="206"/>
      <c r="L84" s="65">
        <f>SUM(L83:L83)</f>
        <v>16</v>
      </c>
      <c r="M84" s="65">
        <f>SUM(M83:M83)</f>
        <v>397882</v>
      </c>
      <c r="N84" s="65">
        <f>SUM(N83:N83)</f>
        <v>770322.38</v>
      </c>
    </row>
    <row r="85" spans="1:14" ht="13.5" customHeight="1">
      <c r="A85" s="58"/>
      <c r="B85" s="196" t="s">
        <v>84</v>
      </c>
      <c r="C85" s="210"/>
      <c r="D85" s="210"/>
      <c r="E85" s="210"/>
      <c r="F85" s="210"/>
      <c r="G85" s="210"/>
      <c r="H85" s="210"/>
      <c r="I85" s="210"/>
      <c r="J85" s="210"/>
      <c r="K85" s="210"/>
      <c r="L85" s="210"/>
      <c r="M85" s="210"/>
      <c r="N85" s="198"/>
    </row>
    <row r="86" spans="1:14" ht="13.5" customHeight="1">
      <c r="A86" s="58"/>
      <c r="B86" s="101" t="s">
        <v>114</v>
      </c>
      <c r="C86" s="102" t="s">
        <v>115</v>
      </c>
      <c r="D86" s="94">
        <v>1.79</v>
      </c>
      <c r="E86" s="94">
        <v>1.8</v>
      </c>
      <c r="F86" s="95">
        <v>1.79</v>
      </c>
      <c r="G86" s="95">
        <v>1.8</v>
      </c>
      <c r="H86" s="95">
        <v>1.79</v>
      </c>
      <c r="I86" s="95">
        <v>1.79</v>
      </c>
      <c r="J86" s="95">
        <v>1.79</v>
      </c>
      <c r="K86" s="98">
        <v>0</v>
      </c>
      <c r="L86" s="99">
        <v>7</v>
      </c>
      <c r="M86" s="100">
        <v>1076376</v>
      </c>
      <c r="N86" s="100">
        <v>1936713.04</v>
      </c>
    </row>
    <row r="87" spans="1:14" ht="13.5" customHeight="1">
      <c r="A87" s="58"/>
      <c r="B87" s="101" t="s">
        <v>178</v>
      </c>
      <c r="C87" s="102" t="s">
        <v>179</v>
      </c>
      <c r="D87" s="94">
        <v>1.5</v>
      </c>
      <c r="E87" s="122">
        <v>1.5</v>
      </c>
      <c r="F87" s="122">
        <v>1.5</v>
      </c>
      <c r="G87" s="122">
        <v>1.5</v>
      </c>
      <c r="H87" s="122">
        <v>1.5</v>
      </c>
      <c r="I87" s="122">
        <v>1.5</v>
      </c>
      <c r="J87" s="122">
        <v>1.5</v>
      </c>
      <c r="K87" s="103">
        <v>0</v>
      </c>
      <c r="L87" s="120">
        <v>2</v>
      </c>
      <c r="M87" s="121">
        <v>1694</v>
      </c>
      <c r="N87" s="121">
        <v>2541</v>
      </c>
    </row>
    <row r="88" spans="1:14" ht="13.5" customHeight="1">
      <c r="A88" s="58"/>
      <c r="B88" s="101" t="s">
        <v>297</v>
      </c>
      <c r="C88" s="102" t="s">
        <v>296</v>
      </c>
      <c r="D88" s="94">
        <v>2.9</v>
      </c>
      <c r="E88" s="94">
        <v>2.9</v>
      </c>
      <c r="F88" s="95">
        <v>2.76</v>
      </c>
      <c r="G88" s="95">
        <v>2.77</v>
      </c>
      <c r="H88" s="95">
        <v>2.9</v>
      </c>
      <c r="I88" s="95">
        <v>2.76</v>
      </c>
      <c r="J88" s="95">
        <v>2.9</v>
      </c>
      <c r="K88" s="98">
        <v>-4.83</v>
      </c>
      <c r="L88" s="99">
        <v>8</v>
      </c>
      <c r="M88" s="100">
        <v>344503</v>
      </c>
      <c r="N88" s="100">
        <v>953529.3</v>
      </c>
    </row>
    <row r="89" spans="1:14" ht="13.5" customHeight="1">
      <c r="A89" s="58"/>
      <c r="B89" s="101" t="s">
        <v>112</v>
      </c>
      <c r="C89" s="102" t="s">
        <v>113</v>
      </c>
      <c r="D89" s="94">
        <v>1.4</v>
      </c>
      <c r="E89" s="94">
        <v>1.42</v>
      </c>
      <c r="F89" s="95">
        <v>1.36</v>
      </c>
      <c r="G89" s="95">
        <v>1.38</v>
      </c>
      <c r="H89" s="95">
        <v>1.36</v>
      </c>
      <c r="I89" s="95">
        <v>1.36</v>
      </c>
      <c r="J89" s="95">
        <v>1.36</v>
      </c>
      <c r="K89" s="98">
        <v>0</v>
      </c>
      <c r="L89" s="99">
        <v>13</v>
      </c>
      <c r="M89" s="100">
        <v>1086970</v>
      </c>
      <c r="N89" s="100">
        <v>1496992.06</v>
      </c>
    </row>
    <row r="90" spans="1:14" ht="13.5" customHeight="1">
      <c r="A90" s="58"/>
      <c r="B90" s="101" t="s">
        <v>38</v>
      </c>
      <c r="C90" s="102" t="s">
        <v>39</v>
      </c>
      <c r="D90" s="94">
        <v>1.28</v>
      </c>
      <c r="E90" s="95">
        <v>1.28</v>
      </c>
      <c r="F90" s="95">
        <v>1.25</v>
      </c>
      <c r="G90" s="95">
        <v>1.26</v>
      </c>
      <c r="H90" s="95">
        <v>1.27</v>
      </c>
      <c r="I90" s="95">
        <v>1.25</v>
      </c>
      <c r="J90" s="95">
        <v>1.27</v>
      </c>
      <c r="K90" s="98">
        <v>-1.57</v>
      </c>
      <c r="L90" s="99">
        <v>8</v>
      </c>
      <c r="M90" s="100">
        <v>2305000</v>
      </c>
      <c r="N90" s="100">
        <v>2905400</v>
      </c>
    </row>
    <row r="91" spans="1:14" ht="13.5" customHeight="1">
      <c r="A91" s="58"/>
      <c r="B91" s="202" t="s">
        <v>91</v>
      </c>
      <c r="C91" s="203"/>
      <c r="D91" s="204"/>
      <c r="E91" s="211"/>
      <c r="F91" s="211"/>
      <c r="G91" s="211"/>
      <c r="H91" s="211"/>
      <c r="I91" s="211"/>
      <c r="J91" s="211"/>
      <c r="K91" s="206"/>
      <c r="L91" s="65">
        <f>SUM(L86:L90)</f>
        <v>38</v>
      </c>
      <c r="M91" s="65">
        <f>SUM(M86:M90)</f>
        <v>4814543</v>
      </c>
      <c r="N91" s="65">
        <f>SUM(N86:N90)</f>
        <v>7295175.4000000004</v>
      </c>
    </row>
    <row r="92" spans="1:14" ht="13.5" customHeight="1">
      <c r="A92" s="58"/>
      <c r="B92" s="196" t="s">
        <v>31</v>
      </c>
      <c r="C92" s="210"/>
      <c r="D92" s="210"/>
      <c r="E92" s="210"/>
      <c r="F92" s="210"/>
      <c r="G92" s="210"/>
      <c r="H92" s="210"/>
      <c r="I92" s="210"/>
      <c r="J92" s="210"/>
      <c r="K92" s="210"/>
      <c r="L92" s="210"/>
      <c r="M92" s="210"/>
      <c r="N92" s="198"/>
    </row>
    <row r="93" spans="1:14" ht="13.5" customHeight="1">
      <c r="A93" s="58"/>
      <c r="B93" s="101" t="s">
        <v>281</v>
      </c>
      <c r="C93" s="102" t="s">
        <v>282</v>
      </c>
      <c r="D93" s="81">
        <v>19</v>
      </c>
      <c r="E93" s="81">
        <v>19.149999999999999</v>
      </c>
      <c r="F93" s="81">
        <v>18.850000000000001</v>
      </c>
      <c r="G93" s="86">
        <v>18.93</v>
      </c>
      <c r="H93" s="86">
        <v>19.010000000000002</v>
      </c>
      <c r="I93" s="81">
        <v>19</v>
      </c>
      <c r="J93" s="81">
        <v>19</v>
      </c>
      <c r="K93" s="82">
        <v>0</v>
      </c>
      <c r="L93" s="83">
        <v>12</v>
      </c>
      <c r="M93" s="84">
        <v>486507</v>
      </c>
      <c r="N93" s="84">
        <v>9210914.0500000007</v>
      </c>
    </row>
    <row r="94" spans="1:14" ht="13.5" customHeight="1">
      <c r="A94" s="58"/>
      <c r="B94" s="202" t="s">
        <v>92</v>
      </c>
      <c r="C94" s="203"/>
      <c r="D94" s="204"/>
      <c r="E94" s="211"/>
      <c r="F94" s="211"/>
      <c r="G94" s="211"/>
      <c r="H94" s="211"/>
      <c r="I94" s="211"/>
      <c r="J94" s="211"/>
      <c r="K94" s="206"/>
      <c r="L94" s="65">
        <f>L93</f>
        <v>12</v>
      </c>
      <c r="M94" s="65">
        <f t="shared" ref="M94:N94" si="2">M93</f>
        <v>486507</v>
      </c>
      <c r="N94" s="65">
        <f t="shared" si="2"/>
        <v>9210914.0500000007</v>
      </c>
    </row>
    <row r="95" spans="1:14" ht="13.5" customHeight="1">
      <c r="A95" s="58"/>
      <c r="B95" s="196" t="s">
        <v>85</v>
      </c>
      <c r="C95" s="210"/>
      <c r="D95" s="210"/>
      <c r="E95" s="210"/>
      <c r="F95" s="210"/>
      <c r="G95" s="210"/>
      <c r="H95" s="210"/>
      <c r="I95" s="210"/>
      <c r="J95" s="210"/>
      <c r="K95" s="210"/>
      <c r="L95" s="210"/>
      <c r="M95" s="210"/>
      <c r="N95" s="198"/>
    </row>
    <row r="96" spans="1:14" ht="13.5" customHeight="1">
      <c r="A96" s="58"/>
      <c r="B96" s="46" t="s">
        <v>232</v>
      </c>
      <c r="C96" s="59" t="s">
        <v>233</v>
      </c>
      <c r="D96" s="63">
        <v>4.9000000000000004</v>
      </c>
      <c r="E96" s="81">
        <v>4.9000000000000004</v>
      </c>
      <c r="F96" s="81">
        <v>4.9000000000000004</v>
      </c>
      <c r="G96" s="81">
        <v>4.9000000000000004</v>
      </c>
      <c r="H96" s="81">
        <v>4.91</v>
      </c>
      <c r="I96" s="81">
        <v>4.9000000000000004</v>
      </c>
      <c r="J96" s="81">
        <v>4.9000000000000004</v>
      </c>
      <c r="K96" s="103">
        <v>0</v>
      </c>
      <c r="L96" s="83">
        <v>9</v>
      </c>
      <c r="M96" s="84">
        <v>1020000</v>
      </c>
      <c r="N96" s="84">
        <v>4998000</v>
      </c>
    </row>
    <row r="97" spans="1:20" ht="13.5" customHeight="1">
      <c r="A97" s="58"/>
      <c r="B97" s="202" t="s">
        <v>225</v>
      </c>
      <c r="C97" s="203"/>
      <c r="D97" s="204"/>
      <c r="E97" s="211"/>
      <c r="F97" s="211"/>
      <c r="G97" s="211"/>
      <c r="H97" s="211"/>
      <c r="I97" s="211"/>
      <c r="J97" s="211"/>
      <c r="K97" s="206"/>
      <c r="L97" s="64">
        <f>L96</f>
        <v>9</v>
      </c>
      <c r="M97" s="64">
        <f t="shared" ref="M97:N97" si="3">M96</f>
        <v>1020000</v>
      </c>
      <c r="N97" s="84">
        <f t="shared" si="3"/>
        <v>4998000</v>
      </c>
    </row>
    <row r="98" spans="1:20" s="52" customFormat="1" ht="13.5" customHeight="1">
      <c r="B98" s="66" t="s">
        <v>71</v>
      </c>
      <c r="C98" s="207"/>
      <c r="D98" s="208"/>
      <c r="E98" s="208"/>
      <c r="F98" s="208"/>
      <c r="G98" s="208"/>
      <c r="H98" s="208"/>
      <c r="I98" s="208"/>
      <c r="J98" s="208"/>
      <c r="K98" s="209"/>
      <c r="L98" s="67">
        <f>L97+L94+L91+L81+L84</f>
        <v>116</v>
      </c>
      <c r="M98" s="67">
        <f>M97+M94+M91+M81+M84</f>
        <v>135571107</v>
      </c>
      <c r="N98" s="67">
        <f>N97+N94+N91+N81+N84</f>
        <v>41608738.080000006</v>
      </c>
      <c r="O98" s="58"/>
      <c r="P98" s="58"/>
      <c r="Q98" s="58"/>
      <c r="R98" s="58"/>
      <c r="S98" s="58"/>
      <c r="T98" s="58"/>
    </row>
    <row r="99" spans="1:20" s="52" customFormat="1" ht="13.5" customHeight="1">
      <c r="B99" s="66" t="s">
        <v>40</v>
      </c>
      <c r="C99" s="207"/>
      <c r="D99" s="208"/>
      <c r="E99" s="208"/>
      <c r="F99" s="208"/>
      <c r="G99" s="208"/>
      <c r="H99" s="208"/>
      <c r="I99" s="208"/>
      <c r="J99" s="208"/>
      <c r="K99" s="209"/>
      <c r="L99" s="67">
        <f>L98+L76+L56</f>
        <v>732</v>
      </c>
      <c r="M99" s="67">
        <f>M98+M76+M56</f>
        <v>414445261</v>
      </c>
      <c r="N99" s="67">
        <f>N98+N76+N56</f>
        <v>427207213.38000005</v>
      </c>
      <c r="O99" s="58"/>
      <c r="P99" s="58"/>
      <c r="Q99" s="58"/>
      <c r="R99" s="58"/>
      <c r="S99" s="58"/>
      <c r="T99" s="58"/>
    </row>
    <row r="100" spans="1:20" ht="12.95" customHeight="1">
      <c r="A100" s="58"/>
      <c r="N100" s="72"/>
    </row>
    <row r="101" spans="1:20" s="52" customFormat="1" ht="18.75" customHeight="1">
      <c r="B101" s="58"/>
      <c r="C101" s="69"/>
      <c r="D101" s="58"/>
      <c r="E101" s="58"/>
      <c r="F101" s="58"/>
      <c r="G101" s="58"/>
      <c r="H101" s="58"/>
      <c r="I101" s="58"/>
      <c r="J101" s="70"/>
      <c r="K101" s="71"/>
      <c r="L101" s="72"/>
      <c r="M101" s="72"/>
      <c r="N101" s="73"/>
      <c r="O101" s="58"/>
      <c r="P101" s="58"/>
      <c r="Q101" s="58"/>
      <c r="R101" s="58"/>
      <c r="S101" s="58"/>
      <c r="T101" s="58"/>
    </row>
    <row r="102" spans="1:20" s="52" customFormat="1" ht="18.75" customHeight="1">
      <c r="B102" s="58"/>
      <c r="C102" s="69"/>
      <c r="D102" s="58"/>
      <c r="E102" s="58"/>
      <c r="F102" s="58"/>
      <c r="G102" s="58"/>
      <c r="H102" s="58"/>
      <c r="I102" s="58"/>
      <c r="J102" s="70"/>
      <c r="K102" s="71"/>
      <c r="L102" s="72"/>
      <c r="M102" s="72"/>
      <c r="N102" s="73"/>
      <c r="O102" s="58"/>
      <c r="P102" s="58"/>
      <c r="Q102" s="58"/>
      <c r="R102" s="58"/>
      <c r="S102" s="58"/>
      <c r="T102" s="58"/>
    </row>
    <row r="103" spans="1:20" ht="12.95" customHeight="1">
      <c r="A103" s="58"/>
    </row>
  </sheetData>
  <mergeCells count="58">
    <mergeCell ref="B32:N32"/>
    <mergeCell ref="D43:K43"/>
    <mergeCell ref="B43:C43"/>
    <mergeCell ref="C56:K56"/>
    <mergeCell ref="B44:N44"/>
    <mergeCell ref="D49:K49"/>
    <mergeCell ref="B49:C49"/>
    <mergeCell ref="B50:N50"/>
    <mergeCell ref="B55:C55"/>
    <mergeCell ref="D55:K55"/>
    <mergeCell ref="B22:C22"/>
    <mergeCell ref="D22:K22"/>
    <mergeCell ref="B27:N27"/>
    <mergeCell ref="B31:C31"/>
    <mergeCell ref="D31:K31"/>
    <mergeCell ref="B23:N23"/>
    <mergeCell ref="B26:C26"/>
    <mergeCell ref="D26:K26"/>
    <mergeCell ref="B1:N1"/>
    <mergeCell ref="B3:N3"/>
    <mergeCell ref="B18:C18"/>
    <mergeCell ref="D18:K18"/>
    <mergeCell ref="B19:N19"/>
    <mergeCell ref="C99:K99"/>
    <mergeCell ref="B77:N77"/>
    <mergeCell ref="C98:K98"/>
    <mergeCell ref="B85:N85"/>
    <mergeCell ref="B91:C91"/>
    <mergeCell ref="D91:K91"/>
    <mergeCell ref="B95:N95"/>
    <mergeCell ref="B97:C97"/>
    <mergeCell ref="D97:K97"/>
    <mergeCell ref="B94:C94"/>
    <mergeCell ref="D94:K94"/>
    <mergeCell ref="B92:N92"/>
    <mergeCell ref="B79:N79"/>
    <mergeCell ref="B81:C81"/>
    <mergeCell ref="D81:K81"/>
    <mergeCell ref="B82:N82"/>
    <mergeCell ref="B84:C84"/>
    <mergeCell ref="D84:K84"/>
    <mergeCell ref="B72:C72"/>
    <mergeCell ref="D72:K72"/>
    <mergeCell ref="C76:K76"/>
    <mergeCell ref="B73:N73"/>
    <mergeCell ref="B75:C75"/>
    <mergeCell ref="D75:K75"/>
    <mergeCell ref="B69:N69"/>
    <mergeCell ref="B57:N57"/>
    <mergeCell ref="B66:N66"/>
    <mergeCell ref="B68:C68"/>
    <mergeCell ref="D68:K68"/>
    <mergeCell ref="B59:N59"/>
    <mergeCell ref="B62:C62"/>
    <mergeCell ref="D62:K62"/>
    <mergeCell ref="B63:N63"/>
    <mergeCell ref="B65:C65"/>
    <mergeCell ref="D65:K65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52"/>
  <sheetViews>
    <sheetView zoomScale="115" zoomScaleNormal="115" workbookViewId="0">
      <selection activeCell="D37" sqref="D3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16" t="s">
        <v>311</v>
      </c>
      <c r="B1" s="216"/>
      <c r="C1" s="216"/>
      <c r="D1" s="216"/>
    </row>
    <row r="2" spans="1:4" ht="18" customHeight="1">
      <c r="A2" s="74" t="s">
        <v>41</v>
      </c>
      <c r="B2" s="74" t="s">
        <v>20</v>
      </c>
      <c r="C2" s="74" t="s">
        <v>93</v>
      </c>
      <c r="D2" s="74" t="s">
        <v>19</v>
      </c>
    </row>
    <row r="3" spans="1:4" ht="15" customHeight="1">
      <c r="A3" s="217" t="s">
        <v>29</v>
      </c>
      <c r="B3" s="218"/>
      <c r="C3" s="218"/>
      <c r="D3" s="219"/>
    </row>
    <row r="4" spans="1:4" ht="15" customHeight="1">
      <c r="A4" s="46" t="s">
        <v>272</v>
      </c>
      <c r="B4" s="59" t="s">
        <v>182</v>
      </c>
      <c r="C4" s="81">
        <v>0.17</v>
      </c>
      <c r="D4" s="122">
        <v>0.17</v>
      </c>
    </row>
    <row r="5" spans="1:4" ht="15" customHeight="1">
      <c r="A5" s="46" t="s">
        <v>201</v>
      </c>
      <c r="B5" s="59" t="s">
        <v>202</v>
      </c>
      <c r="C5" s="47">
        <v>0.78</v>
      </c>
      <c r="D5" s="47">
        <v>0.78</v>
      </c>
    </row>
    <row r="6" spans="1:4" ht="15" customHeight="1">
      <c r="A6" s="46" t="s">
        <v>191</v>
      </c>
      <c r="B6" s="59" t="s">
        <v>192</v>
      </c>
      <c r="C6" s="47">
        <v>2.2000000000000002</v>
      </c>
      <c r="D6" s="47">
        <v>2.2000000000000002</v>
      </c>
    </row>
    <row r="7" spans="1:4" ht="15" customHeight="1">
      <c r="A7" s="46" t="s">
        <v>268</v>
      </c>
      <c r="B7" s="59" t="s">
        <v>269</v>
      </c>
      <c r="C7" s="122">
        <v>0.67</v>
      </c>
      <c r="D7" s="127">
        <v>0.67</v>
      </c>
    </row>
    <row r="8" spans="1:4" ht="15" customHeight="1">
      <c r="A8" s="213" t="s">
        <v>83</v>
      </c>
      <c r="B8" s="214"/>
      <c r="C8" s="214"/>
      <c r="D8" s="215"/>
    </row>
    <row r="9" spans="1:4" ht="15" customHeight="1">
      <c r="A9" s="46" t="s">
        <v>96</v>
      </c>
      <c r="B9" s="59" t="s">
        <v>95</v>
      </c>
      <c r="C9" s="86">
        <v>6.8</v>
      </c>
      <c r="D9" s="81">
        <v>6.8</v>
      </c>
    </row>
    <row r="10" spans="1:4" ht="15" customHeight="1">
      <c r="A10" s="46" t="s">
        <v>195</v>
      </c>
      <c r="B10" s="59" t="s">
        <v>196</v>
      </c>
      <c r="C10" s="86">
        <v>0.66</v>
      </c>
      <c r="D10" s="81">
        <v>0.66</v>
      </c>
    </row>
    <row r="11" spans="1:4" ht="15" customHeight="1">
      <c r="A11" s="46" t="s">
        <v>215</v>
      </c>
      <c r="B11" s="59" t="s">
        <v>216</v>
      </c>
      <c r="C11" s="86">
        <v>0.77</v>
      </c>
      <c r="D11" s="122">
        <v>0.77</v>
      </c>
    </row>
    <row r="12" spans="1:4" ht="15" customHeight="1">
      <c r="A12" s="217" t="s">
        <v>31</v>
      </c>
      <c r="B12" s="218" t="s">
        <v>31</v>
      </c>
      <c r="C12" s="218"/>
      <c r="D12" s="219"/>
    </row>
    <row r="13" spans="1:4" ht="15" customHeight="1">
      <c r="A13" s="46" t="s">
        <v>119</v>
      </c>
      <c r="B13" s="59" t="s">
        <v>118</v>
      </c>
      <c r="C13" s="122">
        <v>9.0500000000000007</v>
      </c>
      <c r="D13" s="122">
        <v>9.0500000000000007</v>
      </c>
    </row>
    <row r="14" spans="1:4" ht="15" customHeight="1">
      <c r="A14" s="46" t="s">
        <v>219</v>
      </c>
      <c r="B14" s="59" t="s">
        <v>220</v>
      </c>
      <c r="C14" s="95">
        <v>9.1999999999999993</v>
      </c>
      <c r="D14" s="95">
        <v>9.1999999999999993</v>
      </c>
    </row>
    <row r="15" spans="1:4" ht="15" customHeight="1">
      <c r="A15" s="46" t="s">
        <v>99</v>
      </c>
      <c r="B15" s="59" t="s">
        <v>100</v>
      </c>
      <c r="C15" s="122">
        <v>22.95</v>
      </c>
      <c r="D15" s="122">
        <v>23</v>
      </c>
    </row>
    <row r="16" spans="1:4" ht="15" customHeight="1">
      <c r="A16" s="217" t="s">
        <v>85</v>
      </c>
      <c r="B16" s="218"/>
      <c r="C16" s="218"/>
      <c r="D16" s="219"/>
    </row>
    <row r="17" spans="1:4" ht="15" customHeight="1">
      <c r="A17" s="46" t="s">
        <v>300</v>
      </c>
      <c r="B17" s="59" t="s">
        <v>301</v>
      </c>
      <c r="C17" s="63">
        <v>5.99</v>
      </c>
      <c r="D17" s="63">
        <v>5.99</v>
      </c>
    </row>
    <row r="18" spans="1:4" ht="15" customHeight="1">
      <c r="A18" s="46" t="s">
        <v>244</v>
      </c>
      <c r="B18" s="59" t="s">
        <v>245</v>
      </c>
      <c r="C18" s="94">
        <v>10</v>
      </c>
      <c r="D18" s="94">
        <v>10</v>
      </c>
    </row>
    <row r="19" spans="1:4" ht="18" customHeight="1">
      <c r="A19" s="74" t="s">
        <v>41</v>
      </c>
      <c r="B19" s="74" t="s">
        <v>20</v>
      </c>
      <c r="C19" s="74" t="s">
        <v>93</v>
      </c>
      <c r="D19" s="74" t="s">
        <v>19</v>
      </c>
    </row>
    <row r="20" spans="1:4" ht="15" customHeight="1">
      <c r="A20" s="213" t="s">
        <v>29</v>
      </c>
      <c r="B20" s="214"/>
      <c r="C20" s="214"/>
      <c r="D20" s="215"/>
    </row>
    <row r="21" spans="1:4" ht="15" customHeight="1">
      <c r="A21" s="46" t="s">
        <v>209</v>
      </c>
      <c r="B21" s="59" t="s">
        <v>210</v>
      </c>
      <c r="C21" s="81">
        <v>1</v>
      </c>
      <c r="D21" s="81">
        <v>1.01</v>
      </c>
    </row>
    <row r="22" spans="1:4" ht="15" customHeight="1">
      <c r="A22" s="46" t="s">
        <v>147</v>
      </c>
      <c r="B22" s="59" t="s">
        <v>146</v>
      </c>
      <c r="C22" s="86">
        <v>1</v>
      </c>
      <c r="D22" s="86">
        <v>1</v>
      </c>
    </row>
    <row r="23" spans="1:4" ht="15" customHeight="1">
      <c r="A23" s="46" t="s">
        <v>298</v>
      </c>
      <c r="B23" s="59" t="s">
        <v>299</v>
      </c>
      <c r="C23" s="86">
        <v>1</v>
      </c>
      <c r="D23" s="94">
        <v>1</v>
      </c>
    </row>
    <row r="24" spans="1:4" ht="15" customHeight="1">
      <c r="A24" s="46" t="s">
        <v>293</v>
      </c>
      <c r="B24" s="59" t="s">
        <v>294</v>
      </c>
      <c r="C24" s="94">
        <v>0.11</v>
      </c>
      <c r="D24" s="94">
        <v>0.11</v>
      </c>
    </row>
    <row r="25" spans="1:4" ht="15" customHeight="1">
      <c r="A25" s="46" t="s">
        <v>101</v>
      </c>
      <c r="B25" s="59" t="s">
        <v>102</v>
      </c>
      <c r="C25" s="86">
        <v>0.05</v>
      </c>
      <c r="D25" s="86">
        <v>0.05</v>
      </c>
    </row>
    <row r="26" spans="1:4" ht="15" customHeight="1">
      <c r="A26" s="46" t="s">
        <v>260</v>
      </c>
      <c r="B26" s="59" t="s">
        <v>261</v>
      </c>
      <c r="C26" s="86">
        <v>0.85</v>
      </c>
      <c r="D26" s="86">
        <v>0.85</v>
      </c>
    </row>
    <row r="27" spans="1:4" ht="15" customHeight="1">
      <c r="A27" s="89" t="s">
        <v>266</v>
      </c>
      <c r="B27" s="90" t="s">
        <v>267</v>
      </c>
      <c r="C27" s="86">
        <v>1</v>
      </c>
      <c r="D27" s="86">
        <v>1</v>
      </c>
    </row>
    <row r="28" spans="1:4" ht="15" customHeight="1">
      <c r="A28" s="46" t="s">
        <v>105</v>
      </c>
      <c r="B28" s="59" t="s">
        <v>106</v>
      </c>
      <c r="C28" s="86">
        <v>0.09</v>
      </c>
      <c r="D28" s="86">
        <v>0.09</v>
      </c>
    </row>
    <row r="29" spans="1:4" ht="15" customHeight="1">
      <c r="A29" s="46" t="s">
        <v>228</v>
      </c>
      <c r="B29" s="59" t="s">
        <v>229</v>
      </c>
      <c r="C29" s="86">
        <v>0.75</v>
      </c>
      <c r="D29" s="86">
        <v>0.75</v>
      </c>
    </row>
    <row r="30" spans="1:4" ht="15" customHeight="1">
      <c r="A30" s="46" t="s">
        <v>176</v>
      </c>
      <c r="B30" s="59" t="s">
        <v>177</v>
      </c>
      <c r="C30" s="86">
        <v>1</v>
      </c>
      <c r="D30" s="86">
        <v>1</v>
      </c>
    </row>
    <row r="31" spans="1:4" ht="15" customHeight="1">
      <c r="A31" s="46" t="s">
        <v>103</v>
      </c>
      <c r="B31" s="59" t="s">
        <v>104</v>
      </c>
      <c r="C31" s="86">
        <v>0.94</v>
      </c>
      <c r="D31" s="86">
        <v>0.94</v>
      </c>
    </row>
    <row r="32" spans="1:4" ht="15" customHeight="1">
      <c r="A32" s="87" t="s">
        <v>256</v>
      </c>
      <c r="B32" s="88" t="s">
        <v>257</v>
      </c>
      <c r="C32" s="86">
        <v>1</v>
      </c>
      <c r="D32" s="86">
        <v>1</v>
      </c>
    </row>
    <row r="33" spans="1:4" ht="15" customHeight="1">
      <c r="A33" s="46" t="s">
        <v>189</v>
      </c>
      <c r="B33" s="59" t="s">
        <v>190</v>
      </c>
      <c r="C33" s="86">
        <v>0.25</v>
      </c>
      <c r="D33" s="127">
        <v>0.25</v>
      </c>
    </row>
    <row r="34" spans="1:4" ht="15" customHeight="1">
      <c r="A34" s="46" t="s">
        <v>247</v>
      </c>
      <c r="B34" s="59" t="s">
        <v>246</v>
      </c>
      <c r="C34" s="81">
        <v>0.2</v>
      </c>
      <c r="D34" s="81">
        <v>0.2</v>
      </c>
    </row>
    <row r="35" spans="1:4" ht="15" customHeight="1">
      <c r="A35" s="46" t="s">
        <v>172</v>
      </c>
      <c r="B35" s="59" t="s">
        <v>173</v>
      </c>
      <c r="C35" s="86">
        <v>0.1</v>
      </c>
      <c r="D35" s="122">
        <v>0.1</v>
      </c>
    </row>
    <row r="36" spans="1:4" ht="15" customHeight="1">
      <c r="A36" s="213" t="s">
        <v>94</v>
      </c>
      <c r="B36" s="214"/>
      <c r="C36" s="214"/>
      <c r="D36" s="215"/>
    </row>
    <row r="37" spans="1:4" ht="15" customHeight="1">
      <c r="A37" s="46" t="s">
        <v>279</v>
      </c>
      <c r="B37" s="59" t="s">
        <v>280</v>
      </c>
      <c r="C37" s="122">
        <v>0.85</v>
      </c>
      <c r="D37" s="127">
        <v>0.85</v>
      </c>
    </row>
    <row r="38" spans="1:4" ht="15" customHeight="1">
      <c r="A38" s="213" t="s">
        <v>188</v>
      </c>
      <c r="B38" s="214"/>
      <c r="C38" s="214"/>
      <c r="D38" s="215"/>
    </row>
    <row r="39" spans="1:4" ht="15" customHeight="1">
      <c r="A39" s="46" t="s">
        <v>187</v>
      </c>
      <c r="B39" s="59" t="s">
        <v>186</v>
      </c>
      <c r="C39" s="86">
        <v>1.2</v>
      </c>
      <c r="D39" s="104">
        <v>1.2</v>
      </c>
    </row>
    <row r="40" spans="1:4" ht="15" customHeight="1">
      <c r="A40" s="213" t="s">
        <v>84</v>
      </c>
      <c r="B40" s="214"/>
      <c r="C40" s="214"/>
      <c r="D40" s="215"/>
    </row>
    <row r="41" spans="1:4" ht="15" customHeight="1">
      <c r="A41" s="76" t="s">
        <v>166</v>
      </c>
      <c r="B41" s="77" t="s">
        <v>167</v>
      </c>
      <c r="C41" s="86">
        <v>100</v>
      </c>
      <c r="D41" s="86">
        <v>100</v>
      </c>
    </row>
    <row r="42" spans="1:4" ht="15" customHeight="1">
      <c r="A42" s="46" t="s">
        <v>107</v>
      </c>
      <c r="B42" s="59" t="s">
        <v>108</v>
      </c>
      <c r="C42" s="86">
        <v>2.85</v>
      </c>
      <c r="D42" s="122">
        <v>2.85</v>
      </c>
    </row>
    <row r="43" spans="1:4" ht="15" customHeight="1">
      <c r="A43" s="101" t="s">
        <v>254</v>
      </c>
      <c r="B43" s="102" t="s">
        <v>255</v>
      </c>
      <c r="C43" s="122">
        <v>1.9</v>
      </c>
      <c r="D43" s="127">
        <v>1.9</v>
      </c>
    </row>
    <row r="44" spans="1:4" ht="15" customHeight="1">
      <c r="A44" s="213" t="s">
        <v>83</v>
      </c>
      <c r="B44" s="214"/>
      <c r="C44" s="214"/>
      <c r="D44" s="215"/>
    </row>
    <row r="45" spans="1:4" ht="15" customHeight="1">
      <c r="A45" s="46" t="s">
        <v>149</v>
      </c>
      <c r="B45" s="68" t="s">
        <v>150</v>
      </c>
      <c r="C45" s="63">
        <v>1</v>
      </c>
      <c r="D45" s="75">
        <v>1</v>
      </c>
    </row>
    <row r="46" spans="1:4" ht="15" customHeight="1">
      <c r="A46" s="217" t="s">
        <v>85</v>
      </c>
      <c r="B46" s="218"/>
      <c r="C46" s="218"/>
      <c r="D46" s="219"/>
    </row>
    <row r="47" spans="1:4" ht="15" customHeight="1">
      <c r="A47" s="46" t="s">
        <v>109</v>
      </c>
      <c r="B47" s="68" t="s">
        <v>110</v>
      </c>
      <c r="C47" s="63" t="s">
        <v>111</v>
      </c>
      <c r="D47" s="63" t="s">
        <v>111</v>
      </c>
    </row>
    <row r="48" spans="1:4" ht="18" customHeight="1">
      <c r="A48" s="74" t="s">
        <v>41</v>
      </c>
      <c r="B48" s="74" t="s">
        <v>20</v>
      </c>
      <c r="C48" s="74" t="s">
        <v>93</v>
      </c>
      <c r="D48" s="74" t="s">
        <v>19</v>
      </c>
    </row>
    <row r="49" spans="1:4" ht="15" customHeight="1">
      <c r="A49" s="213" t="s">
        <v>29</v>
      </c>
      <c r="B49" s="214"/>
      <c r="C49" s="214"/>
      <c r="D49" s="215"/>
    </row>
    <row r="50" spans="1:4" ht="15" customHeight="1">
      <c r="A50" s="46" t="s">
        <v>291</v>
      </c>
      <c r="B50" s="59" t="s">
        <v>292</v>
      </c>
      <c r="C50" s="94">
        <v>1</v>
      </c>
      <c r="D50" s="94">
        <v>1</v>
      </c>
    </row>
    <row r="51" spans="1:4" ht="15" customHeight="1">
      <c r="A51" s="213" t="s">
        <v>83</v>
      </c>
      <c r="B51" s="214"/>
      <c r="C51" s="214"/>
      <c r="D51" s="215"/>
    </row>
    <row r="52" spans="1:4" ht="15" customHeight="1">
      <c r="A52" s="46" t="s">
        <v>238</v>
      </c>
      <c r="B52" s="59" t="s">
        <v>239</v>
      </c>
      <c r="C52" s="86">
        <v>0.83</v>
      </c>
      <c r="D52" s="122">
        <v>0.83</v>
      </c>
    </row>
  </sheetData>
  <mergeCells count="13">
    <mergeCell ref="A51:D51"/>
    <mergeCell ref="A36:D36"/>
    <mergeCell ref="A1:D1"/>
    <mergeCell ref="A3:D3"/>
    <mergeCell ref="A16:D16"/>
    <mergeCell ref="A20:D20"/>
    <mergeCell ref="A12:D12"/>
    <mergeCell ref="A8:D8"/>
    <mergeCell ref="A38:D38"/>
    <mergeCell ref="A49:D49"/>
    <mergeCell ref="A46:D46"/>
    <mergeCell ref="A40:D40"/>
    <mergeCell ref="A44:D4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2"/>
  <sheetViews>
    <sheetView workbookViewId="0">
      <selection activeCell="B8" sqref="B8:F8"/>
    </sheetView>
  </sheetViews>
  <sheetFormatPr defaultRowHeight="15.75"/>
  <cols>
    <col min="1" max="1" width="3" style="129" customWidth="1"/>
    <col min="2" max="2" width="35.140625" style="129" customWidth="1"/>
    <col min="3" max="3" width="8.7109375" style="130" customWidth="1"/>
    <col min="4" max="4" width="22.140625" style="139" customWidth="1"/>
    <col min="5" max="5" width="19.28515625" style="140" customWidth="1"/>
    <col min="6" max="6" width="17.7109375" style="140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.75">
      <c r="B1" s="220" t="s">
        <v>0</v>
      </c>
      <c r="C1" s="220"/>
      <c r="D1" s="220"/>
      <c r="E1" s="220"/>
      <c r="F1" s="142"/>
      <c r="H1" s="143"/>
      <c r="I1" s="143"/>
    </row>
    <row r="2" spans="1:9" ht="18.75">
      <c r="B2" s="220" t="s">
        <v>317</v>
      </c>
      <c r="C2" s="220"/>
      <c r="D2" s="220"/>
      <c r="E2" s="220"/>
      <c r="F2" s="220"/>
      <c r="H2" s="143"/>
      <c r="I2" s="143"/>
    </row>
    <row r="3" spans="1:9" ht="18.75">
      <c r="B3" s="141" t="s">
        <v>318</v>
      </c>
      <c r="C3" s="144"/>
      <c r="D3" s="145"/>
      <c r="E3" s="142"/>
      <c r="F3" s="142"/>
      <c r="H3" s="143"/>
      <c r="I3" s="143"/>
    </row>
    <row r="4" spans="1:9" ht="18.75">
      <c r="B4" s="141"/>
      <c r="C4" s="144"/>
      <c r="D4" s="145"/>
      <c r="E4" s="142"/>
      <c r="F4" s="142"/>
      <c r="H4" s="143"/>
      <c r="I4" s="143"/>
    </row>
    <row r="5" spans="1:9" ht="18.75">
      <c r="B5" s="141"/>
      <c r="C5" s="144"/>
      <c r="D5" s="145"/>
      <c r="E5" s="142"/>
      <c r="F5" s="142"/>
      <c r="H5" s="143"/>
      <c r="I5" s="143"/>
    </row>
    <row r="6" spans="1:9" ht="18.75">
      <c r="A6" s="130"/>
      <c r="B6" s="131" t="s">
        <v>319</v>
      </c>
      <c r="C6" s="146"/>
      <c r="D6" s="147"/>
      <c r="E6" s="132"/>
      <c r="F6" s="133"/>
    </row>
    <row r="7" spans="1:9">
      <c r="A7" s="130"/>
      <c r="B7" s="151" t="s">
        <v>41</v>
      </c>
      <c r="C7" s="152" t="s">
        <v>20</v>
      </c>
      <c r="D7" s="153" t="s">
        <v>320</v>
      </c>
      <c r="E7" s="154" t="s">
        <v>321</v>
      </c>
      <c r="F7" s="154" t="s">
        <v>322</v>
      </c>
    </row>
    <row r="8" spans="1:9">
      <c r="A8" s="130"/>
      <c r="B8" s="221" t="s">
        <v>29</v>
      </c>
      <c r="C8" s="222"/>
      <c r="D8" s="222"/>
      <c r="E8" s="222"/>
      <c r="F8" s="223"/>
    </row>
    <row r="9" spans="1:9" ht="17.100000000000001" customHeight="1">
      <c r="A9" s="134"/>
      <c r="B9" s="148" t="s">
        <v>193</v>
      </c>
      <c r="C9" s="148" t="s">
        <v>194</v>
      </c>
      <c r="D9" s="149">
        <v>3</v>
      </c>
      <c r="E9" s="155">
        <v>1591036</v>
      </c>
      <c r="F9" s="155">
        <v>540952.24</v>
      </c>
    </row>
    <row r="10" spans="1:9">
      <c r="A10" s="134"/>
      <c r="B10" s="148" t="s">
        <v>153</v>
      </c>
      <c r="C10" s="148" t="s">
        <v>154</v>
      </c>
      <c r="D10" s="149">
        <v>4</v>
      </c>
      <c r="E10" s="155">
        <v>3008400</v>
      </c>
      <c r="F10" s="155">
        <v>3309240</v>
      </c>
    </row>
    <row r="11" spans="1:9">
      <c r="A11" s="134"/>
      <c r="B11" s="150" t="s">
        <v>323</v>
      </c>
      <c r="C11" s="135"/>
      <c r="D11" s="149">
        <f>SUM(D9:D10)</f>
        <v>7</v>
      </c>
      <c r="E11" s="155">
        <f>SUM(E9:E10)</f>
        <v>4599436</v>
      </c>
      <c r="F11" s="155">
        <f>SUM(F9:F10)</f>
        <v>3850192.24</v>
      </c>
    </row>
    <row r="12" spans="1:9">
      <c r="A12" s="134"/>
      <c r="B12" s="224" t="s">
        <v>40</v>
      </c>
      <c r="C12" s="225"/>
      <c r="D12" s="149">
        <f>D11</f>
        <v>7</v>
      </c>
      <c r="E12" s="155">
        <f>E11</f>
        <v>4599436</v>
      </c>
      <c r="F12" s="155">
        <f>F11</f>
        <v>3850192.24</v>
      </c>
    </row>
    <row r="13" spans="1:9">
      <c r="A13" s="134"/>
      <c r="B13" s="134"/>
      <c r="C13" s="134"/>
      <c r="D13" s="136"/>
      <c r="E13" s="137"/>
      <c r="F13" s="137"/>
    </row>
    <row r="14" spans="1:9">
      <c r="A14" s="138"/>
      <c r="B14" s="138"/>
      <c r="C14" s="134"/>
    </row>
    <row r="15" spans="1:9">
      <c r="A15" s="138"/>
      <c r="B15" s="138"/>
      <c r="C15" s="134"/>
    </row>
    <row r="16" spans="1:9">
      <c r="A16" s="138"/>
      <c r="B16" s="138"/>
      <c r="C16" s="134"/>
    </row>
    <row r="17" spans="1:3">
      <c r="A17" s="138"/>
      <c r="B17" s="138"/>
      <c r="C17" s="134"/>
    </row>
    <row r="18" spans="1:3">
      <c r="A18" s="138"/>
      <c r="B18" s="138"/>
      <c r="C18" s="134"/>
    </row>
    <row r="19" spans="1:3">
      <c r="A19" s="138"/>
      <c r="B19" s="138"/>
      <c r="C19" s="134"/>
    </row>
    <row r="20" spans="1:3">
      <c r="A20" s="138"/>
      <c r="B20" s="138"/>
      <c r="C20" s="134"/>
    </row>
    <row r="21" spans="1:3">
      <c r="A21" s="138"/>
      <c r="B21" s="138"/>
      <c r="C21" s="134"/>
    </row>
    <row r="22" spans="1:3">
      <c r="A22" s="138"/>
      <c r="B22" s="138"/>
      <c r="C22" s="134"/>
    </row>
  </sheetData>
  <mergeCells count="4">
    <mergeCell ref="B1:E1"/>
    <mergeCell ref="B2:F2"/>
    <mergeCell ref="B8:F8"/>
    <mergeCell ref="B12:C12"/>
  </mergeCells>
  <pageMargins left="0.7" right="0" top="0.75" bottom="0" header="0.3" footer="0.3"/>
  <pageSetup paperSize="9" scale="12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28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48" t="s">
        <v>0</v>
      </c>
      <c r="C1" s="249"/>
      <c r="D1" s="250"/>
      <c r="E1" s="6"/>
      <c r="F1" s="10"/>
      <c r="G1" s="10"/>
      <c r="H1" s="10"/>
      <c r="I1" s="10"/>
    </row>
    <row r="2" spans="1:9" ht="10.5" customHeight="1">
      <c r="B2" s="251"/>
      <c r="C2" s="252"/>
      <c r="D2" s="253"/>
      <c r="E2" s="6"/>
      <c r="F2" s="10"/>
      <c r="G2" s="10"/>
      <c r="H2" s="10"/>
      <c r="I2" s="10"/>
    </row>
    <row r="3" spans="1:9" ht="18" customHeight="1">
      <c r="B3" s="106" t="s">
        <v>310</v>
      </c>
      <c r="C3" s="6"/>
      <c r="D3" s="6"/>
      <c r="E3" s="6"/>
      <c r="F3" s="6"/>
      <c r="G3" s="6"/>
      <c r="H3" s="6"/>
      <c r="I3" s="6"/>
    </row>
    <row r="4" spans="1:9" ht="36" customHeight="1">
      <c r="A4" s="107"/>
      <c r="B4" s="266" t="s">
        <v>308</v>
      </c>
      <c r="C4" s="267"/>
      <c r="D4" s="267"/>
      <c r="E4" s="267"/>
      <c r="F4" s="267"/>
      <c r="G4" s="267"/>
      <c r="H4" s="267"/>
      <c r="I4" s="268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69" t="s">
        <v>29</v>
      </c>
      <c r="C6" s="270"/>
      <c r="D6" s="270"/>
      <c r="E6" s="270"/>
      <c r="F6" s="270"/>
      <c r="G6" s="270"/>
      <c r="H6" s="270"/>
      <c r="I6" s="271"/>
    </row>
    <row r="7" spans="1:9" ht="18" customHeight="1">
      <c r="A7" s="107"/>
      <c r="B7" s="112" t="s">
        <v>44</v>
      </c>
      <c r="C7" s="113" t="s">
        <v>295</v>
      </c>
      <c r="D7" s="114">
        <v>0.19</v>
      </c>
      <c r="E7" s="114">
        <v>0.18</v>
      </c>
      <c r="F7" s="114">
        <v>0.19</v>
      </c>
      <c r="G7" s="115">
        <v>24</v>
      </c>
      <c r="H7" s="115">
        <v>50254383</v>
      </c>
      <c r="I7" s="115">
        <v>9548288.9399999995</v>
      </c>
    </row>
    <row r="8" spans="1:9" ht="18" customHeight="1">
      <c r="A8" s="107"/>
      <c r="B8" s="116" t="s">
        <v>306</v>
      </c>
      <c r="C8" s="233"/>
      <c r="D8" s="235"/>
      <c r="E8" s="235"/>
      <c r="F8" s="234"/>
      <c r="G8" s="117">
        <f>SUM(G7:G7)</f>
        <v>24</v>
      </c>
      <c r="H8" s="117">
        <f>SUM(H7:H7)</f>
        <v>50254383</v>
      </c>
      <c r="I8" s="117">
        <f>SUM(I7:I7)</f>
        <v>9548288.9399999995</v>
      </c>
    </row>
    <row r="9" spans="1:9" ht="18" customHeight="1">
      <c r="A9" s="107"/>
      <c r="B9" s="118" t="s">
        <v>307</v>
      </c>
      <c r="C9" s="272"/>
      <c r="D9" s="273"/>
      <c r="E9" s="273"/>
      <c r="F9" s="274"/>
      <c r="G9" s="119">
        <f>G8</f>
        <v>24</v>
      </c>
      <c r="H9" s="119">
        <f t="shared" ref="H9:I9" si="0">H8</f>
        <v>50254383</v>
      </c>
      <c r="I9" s="119">
        <f t="shared" si="0"/>
        <v>9548288.9399999995</v>
      </c>
    </row>
    <row r="10" spans="1:9" ht="18" customHeight="1">
      <c r="B10" s="263" t="s">
        <v>137</v>
      </c>
      <c r="C10" s="264"/>
      <c r="D10" s="264"/>
      <c r="E10" s="264"/>
      <c r="F10" s="264"/>
      <c r="G10" s="264"/>
      <c r="H10" s="264"/>
      <c r="I10" s="264"/>
    </row>
    <row r="11" spans="1:9" ht="18" customHeight="1">
      <c r="B11" s="254" t="s">
        <v>15</v>
      </c>
      <c r="C11" s="255"/>
      <c r="D11" s="256"/>
      <c r="E11" s="254" t="s">
        <v>20</v>
      </c>
      <c r="F11" s="256"/>
      <c r="G11" s="265" t="s">
        <v>45</v>
      </c>
      <c r="H11" s="255"/>
      <c r="I11" s="256"/>
    </row>
    <row r="12" spans="1:9" ht="12.95" customHeight="1">
      <c r="B12" s="261" t="s">
        <v>29</v>
      </c>
      <c r="C12" s="210"/>
      <c r="D12" s="210"/>
      <c r="E12" s="210"/>
      <c r="F12" s="210"/>
      <c r="G12" s="210"/>
      <c r="H12" s="210"/>
      <c r="I12" s="262"/>
    </row>
    <row r="13" spans="1:9" ht="12.95" customHeight="1">
      <c r="B13" s="232" t="s">
        <v>304</v>
      </c>
      <c r="C13" s="230"/>
      <c r="D13" s="231"/>
      <c r="E13" s="233" t="s">
        <v>305</v>
      </c>
      <c r="F13" s="234"/>
      <c r="G13" s="233" t="s">
        <v>72</v>
      </c>
      <c r="H13" s="235"/>
      <c r="I13" s="234"/>
    </row>
    <row r="14" spans="1:9" ht="12.95" customHeight="1">
      <c r="B14" s="257" t="s">
        <v>227</v>
      </c>
      <c r="C14" s="230"/>
      <c r="D14" s="258"/>
      <c r="E14" s="259" t="s">
        <v>226</v>
      </c>
      <c r="F14" s="260"/>
      <c r="G14" s="259">
        <v>3</v>
      </c>
      <c r="H14" s="235"/>
      <c r="I14" s="260"/>
    </row>
    <row r="15" spans="1:9" ht="12.95" customHeight="1">
      <c r="B15" s="226" t="s">
        <v>73</v>
      </c>
      <c r="C15" s="227"/>
      <c r="D15" s="227"/>
      <c r="E15" s="227"/>
      <c r="F15" s="227"/>
      <c r="G15" s="227"/>
      <c r="H15" s="227"/>
      <c r="I15" s="228"/>
    </row>
    <row r="16" spans="1:9" ht="12.95" customHeight="1">
      <c r="B16" s="229" t="s">
        <v>117</v>
      </c>
      <c r="C16" s="230"/>
      <c r="D16" s="231"/>
      <c r="E16" s="233" t="s">
        <v>116</v>
      </c>
      <c r="F16" s="234"/>
      <c r="G16" s="233">
        <v>1</v>
      </c>
      <c r="H16" s="235"/>
      <c r="I16" s="234"/>
    </row>
    <row r="17" spans="2:9" ht="12.95" customHeight="1">
      <c r="B17" s="229" t="s">
        <v>120</v>
      </c>
      <c r="C17" s="230"/>
      <c r="D17" s="231"/>
      <c r="E17" s="236" t="s">
        <v>121</v>
      </c>
      <c r="F17" s="237"/>
      <c r="G17" s="236">
        <v>10</v>
      </c>
      <c r="H17" s="238"/>
      <c r="I17" s="237"/>
    </row>
    <row r="18" spans="2:9" ht="12.95" customHeight="1">
      <c r="B18" s="239" t="s">
        <v>122</v>
      </c>
      <c r="C18" s="240" t="s">
        <v>123</v>
      </c>
      <c r="D18" s="241"/>
      <c r="E18" s="236" t="s">
        <v>123</v>
      </c>
      <c r="F18" s="237"/>
      <c r="G18" s="236">
        <v>9.5</v>
      </c>
      <c r="H18" s="238"/>
      <c r="I18" s="237"/>
    </row>
    <row r="19" spans="2:9" ht="12.95" customHeight="1">
      <c r="B19" s="239" t="s">
        <v>130</v>
      </c>
      <c r="C19" s="240"/>
      <c r="D19" s="241"/>
      <c r="E19" s="236" t="s">
        <v>131</v>
      </c>
      <c r="F19" s="237"/>
      <c r="G19" s="236">
        <v>1</v>
      </c>
      <c r="H19" s="238"/>
      <c r="I19" s="237"/>
    </row>
    <row r="20" spans="2:9" ht="12.95" customHeight="1">
      <c r="B20" s="239" t="s">
        <v>151</v>
      </c>
      <c r="C20" s="240"/>
      <c r="D20" s="241"/>
      <c r="E20" s="236" t="s">
        <v>152</v>
      </c>
      <c r="F20" s="237"/>
      <c r="G20" s="236" t="s">
        <v>72</v>
      </c>
      <c r="H20" s="238"/>
      <c r="I20" s="237"/>
    </row>
    <row r="21" spans="2:9" ht="12.95" customHeight="1">
      <c r="B21" s="242" t="s">
        <v>94</v>
      </c>
      <c r="C21" s="243"/>
      <c r="D21" s="243"/>
      <c r="E21" s="243"/>
      <c r="F21" s="243"/>
      <c r="G21" s="243"/>
      <c r="H21" s="243"/>
      <c r="I21" s="244"/>
    </row>
    <row r="22" spans="2:9" ht="12.95" customHeight="1">
      <c r="B22" s="245" t="s">
        <v>302</v>
      </c>
      <c r="C22" s="230"/>
      <c r="D22" s="231"/>
      <c r="E22" s="246" t="s">
        <v>303</v>
      </c>
      <c r="F22" s="234"/>
      <c r="G22" s="246" t="s">
        <v>72</v>
      </c>
      <c r="H22" s="235"/>
      <c r="I22" s="234"/>
    </row>
    <row r="23" spans="2:9" ht="12.95" customHeight="1">
      <c r="B23" s="245" t="s">
        <v>251</v>
      </c>
      <c r="C23" s="230"/>
      <c r="D23" s="231"/>
      <c r="E23" s="246" t="s">
        <v>250</v>
      </c>
      <c r="F23" s="234"/>
      <c r="G23" s="246">
        <v>0.5</v>
      </c>
      <c r="H23" s="235"/>
      <c r="I23" s="234"/>
    </row>
    <row r="24" spans="2:9" ht="12.95" customHeight="1">
      <c r="B24" s="245" t="s">
        <v>270</v>
      </c>
      <c r="C24" s="230"/>
      <c r="D24" s="231"/>
      <c r="E24" s="246" t="s">
        <v>271</v>
      </c>
      <c r="F24" s="234"/>
      <c r="G24" s="246">
        <v>1</v>
      </c>
      <c r="H24" s="235"/>
      <c r="I24" s="234"/>
    </row>
    <row r="25" spans="2:9" ht="12.95" customHeight="1">
      <c r="B25" s="239" t="s">
        <v>258</v>
      </c>
      <c r="C25" s="240"/>
      <c r="D25" s="241"/>
      <c r="E25" s="247" t="s">
        <v>259</v>
      </c>
      <c r="F25" s="247"/>
      <c r="G25" s="236" t="s">
        <v>72</v>
      </c>
      <c r="H25" s="238"/>
      <c r="I25" s="237"/>
    </row>
    <row r="26" spans="2:9" ht="12.95" customHeight="1">
      <c r="B26" s="239" t="s">
        <v>127</v>
      </c>
      <c r="C26" s="240"/>
      <c r="D26" s="241"/>
      <c r="E26" s="236" t="s">
        <v>126</v>
      </c>
      <c r="F26" s="237"/>
      <c r="G26" s="236" t="s">
        <v>72</v>
      </c>
      <c r="H26" s="238"/>
      <c r="I26" s="237"/>
    </row>
    <row r="27" spans="2:9" ht="25.5" customHeight="1"/>
    <row r="28" spans="2:9" ht="22.5"/>
  </sheetData>
  <mergeCells count="48">
    <mergeCell ref="E18:F18"/>
    <mergeCell ref="G18:I18"/>
    <mergeCell ref="B19:D19"/>
    <mergeCell ref="G20:I20"/>
    <mergeCell ref="B20:D20"/>
    <mergeCell ref="E20:F20"/>
    <mergeCell ref="E19:F19"/>
    <mergeCell ref="G19:I19"/>
    <mergeCell ref="B18:D18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6:D26"/>
    <mergeCell ref="E26:F26"/>
    <mergeCell ref="G26:I26"/>
    <mergeCell ref="B21:I21"/>
    <mergeCell ref="B23:D23"/>
    <mergeCell ref="E23:F23"/>
    <mergeCell ref="G23:I23"/>
    <mergeCell ref="G25:I25"/>
    <mergeCell ref="B25:D25"/>
    <mergeCell ref="E25:F25"/>
    <mergeCell ref="B22:D22"/>
    <mergeCell ref="E22:F22"/>
    <mergeCell ref="G22:I22"/>
    <mergeCell ref="E24:F24"/>
    <mergeCell ref="G24:I24"/>
    <mergeCell ref="B24:D24"/>
    <mergeCell ref="B15:I15"/>
    <mergeCell ref="B17:D17"/>
    <mergeCell ref="B13:D13"/>
    <mergeCell ref="E13:F13"/>
    <mergeCell ref="G13:I13"/>
    <mergeCell ref="B16:D16"/>
    <mergeCell ref="E16:F16"/>
    <mergeCell ref="G16:I16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4" sqref="B4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75" t="s">
        <v>0</v>
      </c>
      <c r="C1" s="275"/>
      <c r="D1" s="5"/>
      <c r="E1" s="5"/>
      <c r="F1" s="5"/>
    </row>
    <row r="2" spans="1:6" ht="27.95" customHeight="1">
      <c r="A2" s="4"/>
      <c r="B2" s="276" t="s">
        <v>310</v>
      </c>
      <c r="C2" s="276"/>
      <c r="D2" s="276"/>
      <c r="E2" s="276"/>
      <c r="F2" s="276"/>
    </row>
    <row r="3" spans="1:6" ht="42.75" customHeight="1">
      <c r="B3" s="266" t="s">
        <v>46</v>
      </c>
      <c r="C3" s="267"/>
      <c r="D3" s="267"/>
      <c r="E3" s="267"/>
      <c r="F3" s="267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138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139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140</v>
      </c>
      <c r="E15" s="14">
        <v>978181.82</v>
      </c>
      <c r="F15" s="16" t="s">
        <v>54</v>
      </c>
    </row>
    <row r="16" spans="1:6" ht="20.100000000000001" customHeight="1">
      <c r="B16" s="11" t="s">
        <v>157</v>
      </c>
      <c r="C16" s="17" t="s">
        <v>51</v>
      </c>
      <c r="D16" s="15" t="s">
        <v>159</v>
      </c>
      <c r="E16" s="14" t="s">
        <v>54</v>
      </c>
      <c r="F16" s="16" t="s">
        <v>54</v>
      </c>
    </row>
    <row r="17" spans="2:6" ht="20.100000000000001" customHeight="1">
      <c r="B17" s="11" t="s">
        <v>158</v>
      </c>
      <c r="C17" s="17" t="s">
        <v>56</v>
      </c>
      <c r="D17" s="15" t="s">
        <v>160</v>
      </c>
      <c r="E17" s="14" t="s">
        <v>54</v>
      </c>
      <c r="F17" s="16" t="s">
        <v>54</v>
      </c>
    </row>
    <row r="18" spans="2:6" ht="20.100000000000001" customHeight="1">
      <c r="B18" s="11" t="s">
        <v>157</v>
      </c>
      <c r="C18" s="17" t="s">
        <v>56</v>
      </c>
      <c r="D18" s="15" t="s">
        <v>161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2026-03-17T10:52:18Z</cp:lastPrinted>
  <dcterms:created xsi:type="dcterms:W3CDTF">2024-09-12T06:50:39Z</dcterms:created>
  <dcterms:modified xsi:type="dcterms:W3CDTF">2026-03-17T10:52:36Z</dcterms:modified>
</cp:coreProperties>
</file>